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9EC0CEB-9414-4921-B16E-1C81DBE0A2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5" r:id="rId1"/>
    <sheet name="Лист2" sheetId="2" r:id="rId2"/>
    <sheet name="Лист3" sheetId="3" r:id="rId3"/>
  </sheets>
  <definedNames>
    <definedName name="_xlnm.Print_Area" localSheetId="0">'1'!$A$1:$J$20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5" l="1"/>
  <c r="J13" i="5" l="1"/>
  <c r="J14" i="5" s="1"/>
  <c r="B10" i="5" l="1"/>
  <c r="I13" i="5" l="1"/>
  <c r="H13" i="5" s="1"/>
</calcChain>
</file>

<file path=xl/sharedStrings.xml><?xml version="1.0" encoding="utf-8"?>
<sst xmlns="http://schemas.openxmlformats.org/spreadsheetml/2006/main" count="38" uniqueCount="34">
  <si>
    <t>Основные характеристики объекта закупки</t>
  </si>
  <si>
    <t>Используемый метод определения НМЦК с обоснованием:</t>
  </si>
  <si>
    <t>Расчет НМЦК</t>
  </si>
  <si>
    <t xml:space="preserve">Дата подготовки обоснования: </t>
  </si>
  <si>
    <t>Единица измерения</t>
  </si>
  <si>
    <t xml:space="preserve">Наименование </t>
  </si>
  <si>
    <t>Количество</t>
  </si>
  <si>
    <r>
      <t xml:space="preserve">Цена за единицу , руб.,  </t>
    </r>
    <r>
      <rPr>
        <i/>
        <sz val="10"/>
        <color theme="1"/>
        <rFont val="Times New Roman"/>
        <family val="1"/>
        <charset val="204"/>
      </rPr>
      <t>цi</t>
    </r>
  </si>
  <si>
    <t>Оценка однородности совокупности значений выявленных цен, используемых в расчете Н(М)ЦК</t>
  </si>
  <si>
    <t xml:space="preserve">Средняя арифметическая цена за единицу     &lt;ц&gt; </t>
  </si>
  <si>
    <t>коэффициент вариации цен V (%)   (не должен превышать 33%)</t>
  </si>
  <si>
    <t>Среднее квадратичное отклонение</t>
  </si>
  <si>
    <t>Расчет Н(М)ЦК по формуле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цi - цена единицы</t>
  </si>
  <si>
    <t>Н(М)ЦК,  определяемая методом сопоставимых рыночных цен (анализа рынка)*</t>
  </si>
  <si>
    <t>где:
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  цi - цена единицы</t>
  </si>
  <si>
    <t>Итого</t>
  </si>
  <si>
    <t>Начальная (максимальная) цена Контракта была определена по формуле:</t>
  </si>
  <si>
    <t>Метод сопоставимых рыночных цен (анализа рынка).
 При определении Н(М)ЦК 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Определение начальной (максимальной) цены государственного контракта  проводилось  заказчиком на основании ценовой информации, содержащейся  в коммерческих предложениях,  полученных в ответ на запросы, с использованием метода сопоставления рыночных цен  (анализа рынка).</t>
  </si>
  <si>
    <t>шт.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</si>
  <si>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
</t>
  </si>
  <si>
    <t>____________</t>
  </si>
  <si>
    <t>Парамонов А.Ю.</t>
  </si>
  <si>
    <t>Чарондин А.В.</t>
  </si>
  <si>
    <t>Работник контрактной службы/ заместитель начальника отдела информационных технологий и мониторинга обеспечения транспортной безопасности</t>
  </si>
  <si>
    <t>Расчет  Н(М) ЦК составил: ведущий инженер-электроник отдела информационных технологий и мониторинга обеспечения транспортной безопасности</t>
  </si>
  <si>
    <t>Лицензия на право использования СКЗИ "КриптоПро CSP" версии 5.0 на одном рабочем месте</t>
  </si>
  <si>
    <t xml:space="preserve"> на услуги по предоставлению лицензии на право использования СКЗИ "КриптоПро CSP</t>
  </si>
  <si>
    <t>Источник информации № 1             (КП вх. № 01-17/517                  от 21.08.2026)</t>
  </si>
  <si>
    <t>Источник информации № 2             (КП вх. № 01-17/516                  от 21.08.2026)</t>
  </si>
  <si>
    <t>Источник информации № 3             (КП вх. № 01-17/518                  от 21.08.2026)</t>
  </si>
  <si>
    <t>27 августа 2026 г.</t>
  </si>
  <si>
    <t>Согласовано:  
Начальник отдела планирования и финансово-экономического учет</t>
  </si>
  <si>
    <t xml:space="preserve">Кротова О.С. </t>
  </si>
  <si>
    <t>Оказание услуг по предоставлению бессрочной лицензии на право использования СКЗИ "КриптоПро CSP" версии 5.0 (5 шт.,бессрочная)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</si>
</sst>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164" fontId="14" fillId="0" borderId="0" applyFon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1" fillId="0" borderId="0" xfId="0" applyFont="1"/>
    <xf numFmtId="0" fontId="9" fillId="0" borderId="0" xfId="0" applyFont="1"/>
    <xf numFmtId="0" fontId="13" fillId="0" borderId="0" xfId="0" applyFont="1"/>
    <xf numFmtId="49" fontId="9" fillId="0" borderId="0" xfId="0" applyNumberFormat="1" applyFont="1"/>
    <xf numFmtId="0" fontId="5" fillId="0" borderId="1" xfId="0" applyFont="1" applyBorder="1" applyAlignment="1">
      <alignment horizontal="center"/>
    </xf>
    <xf numFmtId="2" fontId="16" fillId="0" borderId="1" xfId="0" applyNumberFormat="1" applyFont="1" applyBorder="1" applyAlignment="1">
      <alignment horizontal="center"/>
    </xf>
    <xf numFmtId="2" fontId="16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8" fillId="0" borderId="1" xfId="1" applyFont="1" applyBorder="1" applyAlignment="1">
      <alignment vertical="center" wrapText="1"/>
    </xf>
    <xf numFmtId="0" fontId="9" fillId="0" borderId="0" xfId="0" applyFont="1" applyAlignment="1">
      <alignment wrapText="1"/>
    </xf>
    <xf numFmtId="2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101274</xdr:colOff>
      <xdr:row>11</xdr:row>
      <xdr:rowOff>831727</xdr:rowOff>
    </xdr:from>
    <xdr:to>
      <xdr:col>7</xdr:col>
      <xdr:colOff>1129973</xdr:colOff>
      <xdr:row>11</xdr:row>
      <xdr:rowOff>1300859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id="{32FFDCED-3741-475D-906E-64C04AF7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6868" y="6737227"/>
          <a:ext cx="1028699" cy="469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64294</xdr:colOff>
      <xdr:row>11</xdr:row>
      <xdr:rowOff>682776</xdr:rowOff>
    </xdr:from>
    <xdr:to>
      <xdr:col>8</xdr:col>
      <xdr:colOff>1456358</xdr:colOff>
      <xdr:row>11</xdr:row>
      <xdr:rowOff>1375380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E7B288C-A17F-4CC7-8CD3-558F033F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4357" y="6588276"/>
          <a:ext cx="1392064" cy="692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193161</xdr:colOff>
      <xdr:row>11</xdr:row>
      <xdr:rowOff>1347885</xdr:rowOff>
    </xdr:from>
    <xdr:to>
      <xdr:col>9</xdr:col>
      <xdr:colOff>2050041</xdr:colOff>
      <xdr:row>11</xdr:row>
      <xdr:rowOff>1906400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B8FF4DA0-B5CF-4772-A46D-4B914F7E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880" y="6908104"/>
          <a:ext cx="1856880" cy="558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193722</xdr:colOff>
      <xdr:row>7</xdr:row>
      <xdr:rowOff>192601</xdr:rowOff>
    </xdr:from>
    <xdr:to>
      <xdr:col>3</xdr:col>
      <xdr:colOff>495119</xdr:colOff>
      <xdr:row>8</xdr:row>
      <xdr:rowOff>20690</xdr:rowOff>
    </xdr:to>
    <xdr:pic>
      <xdr:nvPicPr>
        <xdr:cNvPr id="5" name="Рисунок 5">
          <a:extLst>
            <a:ext uri="{FF2B5EF4-FFF2-40B4-BE49-F238E27FC236}">
              <a16:creationId xmlns:a16="http://schemas.microsoft.com/office/drawing/2014/main" id="{A99CE88F-B789-4623-95A3-D1C2B407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097" y="2776257"/>
          <a:ext cx="2456428" cy="661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topLeftCell="A4" zoomScale="70" zoomScaleNormal="70" zoomScaleSheetLayoutView="80" workbookViewId="0">
      <selection activeCell="F11" sqref="F11"/>
    </sheetView>
  </sheetViews>
  <sheetFormatPr defaultRowHeight="15" x14ac:dyDescent="0.25"/>
  <cols>
    <col min="1" max="1" width="56.42578125" customWidth="1"/>
    <col min="2" max="2" width="18.28515625" customWidth="1"/>
    <col min="3" max="3" width="14.140625" customWidth="1"/>
    <col min="4" max="4" width="18.5703125" customWidth="1"/>
    <col min="5" max="5" width="19.140625" customWidth="1"/>
    <col min="6" max="6" width="19" customWidth="1"/>
    <col min="7" max="7" width="16.5703125" customWidth="1"/>
    <col min="8" max="8" width="22" customWidth="1"/>
    <col min="9" max="9" width="27.7109375" customWidth="1"/>
    <col min="10" max="10" width="36.85546875" customWidth="1"/>
    <col min="11" max="11" width="14.28515625" customWidth="1"/>
    <col min="12" max="12" width="12.140625" customWidth="1"/>
  </cols>
  <sheetData>
    <row r="1" spans="1:11" x14ac:dyDescent="0.25">
      <c r="H1" s="8"/>
      <c r="I1" s="8"/>
      <c r="J1" s="18"/>
    </row>
    <row r="2" spans="1:11" x14ac:dyDescent="0.25">
      <c r="H2" s="29"/>
      <c r="I2" s="29"/>
      <c r="J2" s="29"/>
    </row>
    <row r="3" spans="1:11" ht="30" customHeight="1" x14ac:dyDescent="0.25">
      <c r="A3" s="33" t="s">
        <v>19</v>
      </c>
      <c r="B3" s="33"/>
      <c r="C3" s="33"/>
      <c r="D3" s="33"/>
      <c r="E3" s="33"/>
      <c r="F3" s="33"/>
      <c r="G3" s="33"/>
      <c r="H3" s="33"/>
      <c r="I3" s="33"/>
      <c r="J3" s="33"/>
      <c r="K3" s="2"/>
    </row>
    <row r="4" spans="1:11" ht="20.25" customHeight="1" x14ac:dyDescent="0.3">
      <c r="A4" s="34" t="s">
        <v>26</v>
      </c>
      <c r="B4" s="35"/>
      <c r="C4" s="35"/>
      <c r="D4" s="35"/>
      <c r="E4" s="35"/>
      <c r="F4" s="35"/>
      <c r="G4" s="35"/>
      <c r="H4" s="35"/>
      <c r="I4" s="35"/>
      <c r="J4" s="35"/>
    </row>
    <row r="5" spans="1:11" ht="18.75" customHeight="1" x14ac:dyDescent="0.25"/>
    <row r="6" spans="1:11" ht="29.25" customHeight="1" x14ac:dyDescent="0.25">
      <c r="A6" s="1" t="s">
        <v>0</v>
      </c>
      <c r="B6" s="36" t="s">
        <v>33</v>
      </c>
      <c r="C6" s="36"/>
      <c r="D6" s="36"/>
      <c r="E6" s="36"/>
      <c r="F6" s="36"/>
      <c r="G6" s="36"/>
      <c r="H6" s="36"/>
      <c r="I6" s="36"/>
      <c r="J6" s="36"/>
    </row>
    <row r="7" spans="1:11" ht="75" customHeight="1" x14ac:dyDescent="0.25">
      <c r="A7" s="3" t="s">
        <v>1</v>
      </c>
      <c r="B7" s="37" t="s">
        <v>17</v>
      </c>
      <c r="C7" s="37"/>
      <c r="D7" s="37"/>
      <c r="E7" s="37"/>
      <c r="F7" s="37"/>
      <c r="G7" s="37"/>
      <c r="H7" s="37"/>
      <c r="I7" s="37"/>
      <c r="J7" s="37"/>
    </row>
    <row r="8" spans="1:11" ht="65.25" customHeight="1" x14ac:dyDescent="0.25">
      <c r="A8" s="38" t="s">
        <v>2</v>
      </c>
      <c r="B8" s="37" t="s">
        <v>16</v>
      </c>
      <c r="C8" s="37"/>
      <c r="D8" s="37"/>
      <c r="E8" s="37"/>
      <c r="F8" s="37"/>
      <c r="G8" s="37"/>
      <c r="H8" s="37"/>
      <c r="I8" s="37"/>
      <c r="J8" s="37"/>
    </row>
    <row r="9" spans="1:11" ht="69" customHeight="1" x14ac:dyDescent="0.25">
      <c r="A9" s="38"/>
      <c r="B9" s="39" t="s">
        <v>14</v>
      </c>
      <c r="C9" s="39"/>
      <c r="D9" s="39"/>
      <c r="E9" s="39"/>
      <c r="F9" s="39"/>
      <c r="G9" s="39"/>
      <c r="H9" s="39"/>
      <c r="I9" s="39"/>
      <c r="J9" s="39"/>
    </row>
    <row r="10" spans="1:11" ht="27.75" customHeight="1" x14ac:dyDescent="0.25">
      <c r="A10" s="38"/>
      <c r="B10" s="40" t="str">
        <f>CONCATENATE("В результате проведенного расчета НМЦК составила ",FIXED(J14,2)," руб.")</f>
        <v>В результате проведенного расчета НМЦК составила 18 500,00 руб.</v>
      </c>
      <c r="C10" s="40"/>
      <c r="D10" s="40"/>
      <c r="E10" s="40"/>
      <c r="F10" s="40"/>
      <c r="G10" s="40"/>
      <c r="H10" s="40"/>
      <c r="I10" s="40"/>
      <c r="J10" s="40"/>
    </row>
    <row r="11" spans="1:11" ht="71.25" customHeight="1" x14ac:dyDescent="0.25">
      <c r="A11" s="30" t="s">
        <v>5</v>
      </c>
      <c r="B11" s="31" t="s">
        <v>4</v>
      </c>
      <c r="C11" s="31" t="s">
        <v>6</v>
      </c>
      <c r="D11" s="4" t="s">
        <v>27</v>
      </c>
      <c r="E11" s="24" t="s">
        <v>28</v>
      </c>
      <c r="F11" s="24" t="s">
        <v>29</v>
      </c>
      <c r="G11" s="32" t="s">
        <v>8</v>
      </c>
      <c r="H11" s="32"/>
      <c r="I11" s="32"/>
      <c r="J11" s="4" t="s">
        <v>13</v>
      </c>
    </row>
    <row r="12" spans="1:11" ht="156" customHeight="1" x14ac:dyDescent="0.25">
      <c r="A12" s="30"/>
      <c r="B12" s="31"/>
      <c r="C12" s="31"/>
      <c r="D12" s="4" t="s">
        <v>7</v>
      </c>
      <c r="E12" s="4" t="s">
        <v>7</v>
      </c>
      <c r="F12" s="4" t="s">
        <v>7</v>
      </c>
      <c r="G12" s="4" t="s">
        <v>9</v>
      </c>
      <c r="H12" s="5" t="s">
        <v>10</v>
      </c>
      <c r="I12" s="5" t="s">
        <v>11</v>
      </c>
      <c r="J12" s="5" t="s">
        <v>12</v>
      </c>
    </row>
    <row r="13" spans="1:11" ht="61.5" customHeight="1" x14ac:dyDescent="0.25">
      <c r="A13" s="19" t="s">
        <v>25</v>
      </c>
      <c r="B13" s="22" t="s">
        <v>18</v>
      </c>
      <c r="C13" s="22">
        <v>5</v>
      </c>
      <c r="D13" s="21">
        <v>3480</v>
      </c>
      <c r="E13" s="21">
        <v>3600</v>
      </c>
      <c r="F13" s="21">
        <v>4020</v>
      </c>
      <c r="G13" s="21">
        <f>ROUNDDOWN((D13+E13+F13)/3,2)</f>
        <v>3700</v>
      </c>
      <c r="H13" s="21">
        <f t="shared" ref="H13" si="0">ROUND(I13/G13*100,2)</f>
        <v>7.66</v>
      </c>
      <c r="I13" s="21">
        <f t="shared" ref="I13" si="1">ROUND(SQRT(((D13-G13)^2+(E13-G13)^2+(F13-G13)^2)/2),2)</f>
        <v>283.55</v>
      </c>
      <c r="J13" s="21">
        <f>G13*C13</f>
        <v>18500</v>
      </c>
    </row>
    <row r="14" spans="1:11" ht="15.75" x14ac:dyDescent="0.25">
      <c r="A14" s="9" t="s">
        <v>15</v>
      </c>
      <c r="B14" s="15"/>
      <c r="C14" s="15"/>
      <c r="D14" s="16"/>
      <c r="E14" s="16"/>
      <c r="F14" s="25"/>
      <c r="G14" s="17"/>
      <c r="H14" s="15"/>
      <c r="I14" s="15"/>
      <c r="J14" s="10">
        <f>SUM(J13:J13)</f>
        <v>18500</v>
      </c>
    </row>
    <row r="15" spans="1:11" ht="25.5" customHeight="1" x14ac:dyDescent="0.25">
      <c r="A15" s="7" t="s">
        <v>3</v>
      </c>
      <c r="C15" s="14" t="s">
        <v>30</v>
      </c>
    </row>
    <row r="16" spans="1:11" ht="8.25" customHeight="1" x14ac:dyDescent="0.25"/>
    <row r="17" spans="1:9" ht="1.5" customHeight="1" x14ac:dyDescent="0.25"/>
    <row r="18" spans="1:9" s="13" customFormat="1" ht="35.25" customHeight="1" x14ac:dyDescent="0.25">
      <c r="A18" s="26" t="s">
        <v>23</v>
      </c>
      <c r="B18" s="26"/>
      <c r="C18" s="26"/>
      <c r="D18" s="26"/>
      <c r="E18" s="26"/>
      <c r="F18" s="20"/>
      <c r="G18" s="12"/>
      <c r="H18" t="s">
        <v>20</v>
      </c>
      <c r="I18" s="12" t="s">
        <v>21</v>
      </c>
    </row>
    <row r="19" spans="1:9" s="13" customFormat="1" ht="35.25" customHeight="1" x14ac:dyDescent="0.25">
      <c r="A19" s="27" t="s">
        <v>24</v>
      </c>
      <c r="B19" s="27"/>
      <c r="C19" s="27"/>
      <c r="D19" s="27"/>
      <c r="E19" s="27"/>
      <c r="H19" t="s">
        <v>20</v>
      </c>
      <c r="I19" s="12" t="s">
        <v>22</v>
      </c>
    </row>
    <row r="20" spans="1:9" ht="30.75" customHeight="1" x14ac:dyDescent="0.25">
      <c r="A20" s="28" t="s">
        <v>31</v>
      </c>
      <c r="B20" s="28"/>
      <c r="C20" s="28"/>
      <c r="D20" s="28"/>
      <c r="E20" s="28"/>
      <c r="F20" s="23"/>
      <c r="G20" s="6"/>
      <c r="H20" t="s">
        <v>20</v>
      </c>
      <c r="I20" s="6" t="s">
        <v>32</v>
      </c>
    </row>
    <row r="21" spans="1:9" s="8" customFormat="1" ht="15.75" x14ac:dyDescent="0.25">
      <c r="A21" s="11"/>
      <c r="B21" s="6"/>
      <c r="C21" s="6"/>
      <c r="D21" s="6"/>
      <c r="E21" s="6"/>
      <c r="F21" s="6"/>
    </row>
  </sheetData>
  <mergeCells count="16">
    <mergeCell ref="A18:E18"/>
    <mergeCell ref="A19:E19"/>
    <mergeCell ref="A20:E20"/>
    <mergeCell ref="H2:J2"/>
    <mergeCell ref="A11:A12"/>
    <mergeCell ref="B11:B12"/>
    <mergeCell ref="C11:C12"/>
    <mergeCell ref="G11:I11"/>
    <mergeCell ref="A3:J3"/>
    <mergeCell ref="A4:J4"/>
    <mergeCell ref="B6:J6"/>
    <mergeCell ref="B7:J7"/>
    <mergeCell ref="A8:A10"/>
    <mergeCell ref="B8:J8"/>
    <mergeCell ref="B9:J9"/>
    <mergeCell ref="B10:J10"/>
  </mergeCells>
  <pageMargins left="0.51181102362204722" right="0.31496062992125984" top="0.35433070866141736" bottom="0.35433070866141736" header="0.31496062992125984" footer="0.31496062992125984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</vt:lpstr>
      <vt:lpstr>Лист2</vt:lpstr>
      <vt:lpstr>Лист3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2026-09-07T11:43:30Z</cp:lastPrinted>
  <dcterms:created xsi:type="dcterms:W3CDTF">2020-02-07T11:13:51Z</dcterms:created>
  <dcterms:modified xsi:type="dcterms:W3CDTF">2026-09-07T11:43:33Z</dcterms:modified>
</cp:coreProperties>
</file>