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\IRPO\Закупки\___Закупки\Закупки 2026\АХО\Хозтовары 3  (мешки, перчатки, губки)\"/>
    </mc:Choice>
  </mc:AlternateContent>
  <xr:revisionPtr revIDLastSave="0" documentId="13_ncr:1_{BBFB42E4-F42A-44BF-911D-8BD953DAA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9" r:id="rId1"/>
  </sheets>
  <definedNames>
    <definedName name="_Hlk169508356" localSheetId="0">Лист1!#REF!</definedName>
    <definedName name="_Hlk169508395" localSheetId="0">Лист1!#REF!</definedName>
    <definedName name="_Hlk169508414" localSheetId="0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" i="9" l="1"/>
  <c r="K15" i="9"/>
  <c r="L15" i="9"/>
  <c r="L16" i="9"/>
  <c r="K14" i="9"/>
  <c r="L14" i="9" s="1"/>
  <c r="I15" i="9"/>
  <c r="J15" i="9" s="1"/>
  <c r="I16" i="9"/>
  <c r="J16" i="9" s="1"/>
  <c r="L17" i="9" l="1"/>
  <c r="I14" i="9"/>
  <c r="J14" i="9" s="1"/>
</calcChain>
</file>

<file path=xl/sharedStrings.xml><?xml version="1.0" encoding="utf-8"?>
<sst xmlns="http://schemas.openxmlformats.org/spreadsheetml/2006/main" count="36" uniqueCount="36">
  <si>
    <t>Наименование закупки (предмет контракта):</t>
  </si>
  <si>
    <t>Метод сопоставимых рыночных цен (анализа рынка)</t>
  </si>
  <si>
    <t>Срок поставки (выполнения работ, оказания услуг):</t>
  </si>
  <si>
    <t>N п/п</t>
  </si>
  <si>
    <t>Наименование поставляемых товаров, выполняемых работ, оказываемых услуг</t>
  </si>
  <si>
    <t>Ед. изм.</t>
  </si>
  <si>
    <t>Кол-во (объем) закупаемого товара (работы, услуги)</t>
  </si>
  <si>
    <t>Источник информации о цене единицы товара, работы, услуги (руб./ед.изм.)</t>
  </si>
  <si>
    <t>Коэффициент вариации, в %
(не должен превышать 33%)</t>
  </si>
  <si>
    <t xml:space="preserve">Однородность (неоднородность) цены единицы товара, работы, услуги </t>
  </si>
  <si>
    <t>Используемый метод определения цены контракта:</t>
  </si>
  <si>
    <t>Обоснование начальной (максимальной) цены контракта</t>
  </si>
  <si>
    <t>Начальная (максимальная) цена контракта:</t>
  </si>
  <si>
    <t>Начальная (максимальная) цена контракта, определенная методом сопоставимых                                      рыночных цен (анализа рынка)</t>
  </si>
  <si>
    <t>ОКПД2</t>
  </si>
  <si>
    <t>Средняя цена (с учетом всех налогов и сборов)</t>
  </si>
  <si>
    <t>ИТОГО</t>
  </si>
  <si>
    <t>Наименование валюты: российский рубль.</t>
  </si>
  <si>
    <t>Рулон</t>
  </si>
  <si>
    <t>Мешок полимерный</t>
  </si>
  <si>
    <t>Поставка хозяйственных товаров для нужд ФГБОУ ДПО ИРПО</t>
  </si>
  <si>
    <t>с даты заключения Контракта в течение 10 (десяти) рабочих дней</t>
  </si>
  <si>
    <t>П.А.Афонченкова
+7-499-009-05-51</t>
  </si>
  <si>
    <t>Перчатки резиновые общего назначения (кроме медицинских)</t>
  </si>
  <si>
    <t>Губки для мытья посуды</t>
  </si>
  <si>
    <t>Пара</t>
  </si>
  <si>
    <t>Упаковка</t>
  </si>
  <si>
    <t>22.22.11.190</t>
  </si>
  <si>
    <t>22.19.60.119</t>
  </si>
  <si>
    <t>13.92.24.190</t>
  </si>
  <si>
    <t>КП рег. № 01-05/01-1588/2026 от 21.08.2026</t>
  </si>
  <si>
    <t>КП рег.№  01-05/01-1602/2026 от 21.08.2026</t>
  </si>
  <si>
    <t>КП рег.№ 01-05/01-1610/2026 от 21.08.2026</t>
  </si>
  <si>
    <t>Дата подготовки обоснования начальной (максимальной) цены контракта:
"25" августа 2026 года</t>
  </si>
  <si>
    <t>577 163 (Пятьсот семьдесят семь тысяч сто шестьдесят три) рубля 80 копеек, с учетом всех налогов и сборов</t>
  </si>
  <si>
    <t>Обоснование начальной (максимальной) цены контракта подготовил: Главный специалист отдела планирования и осуществления закупок Дирекции по закупкам и хозяйственному обеспечению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</si>
</sst>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5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04"/>
    </font>
    <font>
      <sz val="12"/>
      <name val="Arial"/>
      <family val="2"/>
      <charset val="204"/>
      <scheme val="minor"/>
    </font>
    <font>
      <b/>
      <sz val="12"/>
      <name val="Arial"/>
      <family val="2"/>
      <charset val="204"/>
      <scheme val="minor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" fillId="0" borderId="0">
      <alignment horizontal="right" vertical="center"/>
    </xf>
  </cellStyleXfs>
  <cellXfs count="85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0" fontId="2" fillId="3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10" fontId="2" fillId="3" borderId="0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Border="1" applyAlignment="1">
      <alignment vertical="center" wrapText="1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4" fontId="2" fillId="0" borderId="26" xfId="0" applyNumberFormat="1" applyFont="1" applyFill="1" applyBorder="1" applyAlignment="1">
      <alignment horizontal="center" vertical="center" wrapText="1"/>
    </xf>
    <xf numFmtId="10" fontId="2" fillId="3" borderId="25" xfId="0" applyNumberFormat="1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4" fontId="2" fillId="3" borderId="15" xfId="0" applyNumberFormat="1" applyFont="1" applyFill="1" applyBorder="1" applyAlignment="1">
      <alignment horizontal="center" vertical="center" wrapText="1"/>
    </xf>
    <xf numFmtId="164" fontId="3" fillId="3" borderId="2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3" borderId="2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3">
    <cellStyle name="S5" xfId="1" xr:uid="{2A4F25E2-5707-40A7-ACD2-E68BA9C19009}"/>
    <cellStyle name="S7" xfId="2" xr:uid="{E4909FAC-28A7-4CAA-99EB-9089A3211A1F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8576-2F7D-4450-8672-C905AC8A0B64}">
  <sheetPr>
    <pageSetUpPr fitToPage="1"/>
  </sheetPr>
  <dimension ref="A1:L24"/>
  <sheetViews>
    <sheetView tabSelected="1" view="pageBreakPreview" zoomScale="85" zoomScaleNormal="90" zoomScaleSheetLayoutView="85" workbookViewId="0">
      <selection activeCell="A21" sqref="A21:G21"/>
    </sheetView>
  </sheetViews>
  <sheetFormatPr defaultColWidth="12.5703125" defaultRowHeight="15" x14ac:dyDescent="0.2"/>
  <cols>
    <col min="1" max="1" width="6.140625" style="34" bestFit="1" customWidth="1"/>
    <col min="2" max="2" width="43.140625" style="34" customWidth="1"/>
    <col min="3" max="3" width="16.5703125" style="34" customWidth="1"/>
    <col min="4" max="5" width="15.140625" style="34" customWidth="1"/>
    <col min="6" max="6" width="19.85546875" style="14" customWidth="1"/>
    <col min="7" max="7" width="19" style="41" customWidth="1"/>
    <col min="8" max="8" width="18.85546875" style="15" customWidth="1"/>
    <col min="9" max="9" width="15.5703125" style="34" customWidth="1"/>
    <col min="10" max="10" width="22.140625" style="34" customWidth="1"/>
    <col min="11" max="11" width="22.28515625" style="34" customWidth="1"/>
    <col min="12" max="12" width="26.140625" style="34" customWidth="1"/>
    <col min="13" max="16384" width="12.5703125" style="34"/>
  </cols>
  <sheetData>
    <row r="1" spans="1:12" x14ac:dyDescent="0.2">
      <c r="K1" s="55"/>
      <c r="L1" s="55"/>
    </row>
    <row r="2" spans="1:12" x14ac:dyDescent="0.2">
      <c r="B2" s="56" t="s">
        <v>11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15.75" x14ac:dyDescent="0.2">
      <c r="A3" s="58" t="s">
        <v>0</v>
      </c>
      <c r="B3" s="59"/>
      <c r="C3" s="59"/>
      <c r="D3" s="60"/>
      <c r="E3" s="61" t="s">
        <v>20</v>
      </c>
      <c r="F3" s="62"/>
      <c r="G3" s="62"/>
      <c r="H3" s="62"/>
      <c r="I3" s="62"/>
      <c r="J3" s="62"/>
      <c r="K3" s="62"/>
      <c r="L3" s="63"/>
    </row>
    <row r="4" spans="1:12" x14ac:dyDescent="0.2">
      <c r="A4" s="58" t="s">
        <v>10</v>
      </c>
      <c r="B4" s="59"/>
      <c r="C4" s="59"/>
      <c r="D4" s="60"/>
      <c r="E4" s="58" t="s">
        <v>1</v>
      </c>
      <c r="F4" s="59"/>
      <c r="G4" s="59"/>
      <c r="H4" s="59"/>
      <c r="I4" s="59"/>
      <c r="J4" s="59"/>
      <c r="K4" s="59"/>
      <c r="L4" s="60"/>
    </row>
    <row r="5" spans="1:12" x14ac:dyDescent="0.2">
      <c r="A5" s="58" t="s">
        <v>2</v>
      </c>
      <c r="B5" s="59"/>
      <c r="C5" s="59"/>
      <c r="D5" s="60"/>
      <c r="E5" s="64" t="s">
        <v>21</v>
      </c>
      <c r="F5" s="59"/>
      <c r="G5" s="59"/>
      <c r="H5" s="59"/>
      <c r="I5" s="59"/>
      <c r="J5" s="59"/>
      <c r="K5" s="59"/>
      <c r="L5" s="60"/>
    </row>
    <row r="6" spans="1:12" ht="15.75" x14ac:dyDescent="0.2">
      <c r="A6" s="58" t="s">
        <v>12</v>
      </c>
      <c r="B6" s="59"/>
      <c r="C6" s="59"/>
      <c r="D6" s="60"/>
      <c r="E6" s="65" t="s">
        <v>34</v>
      </c>
      <c r="F6" s="66"/>
      <c r="G6" s="66"/>
      <c r="H6" s="66"/>
      <c r="I6" s="66"/>
      <c r="J6" s="66"/>
      <c r="K6" s="66"/>
      <c r="L6" s="67"/>
    </row>
    <row r="7" spans="1:12" x14ac:dyDescent="0.2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x14ac:dyDescent="0.2">
      <c r="A8" s="70" t="s">
        <v>3</v>
      </c>
      <c r="B8" s="70" t="s">
        <v>4</v>
      </c>
      <c r="C8" s="70" t="s">
        <v>14</v>
      </c>
      <c r="D8" s="70" t="s">
        <v>5</v>
      </c>
      <c r="E8" s="70" t="s">
        <v>6</v>
      </c>
      <c r="F8" s="78" t="s">
        <v>7</v>
      </c>
      <c r="G8" s="79"/>
      <c r="H8" s="80"/>
      <c r="I8" s="70" t="s">
        <v>8</v>
      </c>
      <c r="J8" s="70" t="s">
        <v>9</v>
      </c>
      <c r="K8" s="70" t="s">
        <v>15</v>
      </c>
      <c r="L8" s="70" t="s">
        <v>13</v>
      </c>
    </row>
    <row r="9" spans="1:12" x14ac:dyDescent="0.2">
      <c r="A9" s="71"/>
      <c r="B9" s="71"/>
      <c r="C9" s="71"/>
      <c r="D9" s="71"/>
      <c r="E9" s="71"/>
      <c r="F9" s="81"/>
      <c r="G9" s="57"/>
      <c r="H9" s="82"/>
      <c r="I9" s="71"/>
      <c r="J9" s="71"/>
      <c r="K9" s="71"/>
      <c r="L9" s="71"/>
    </row>
    <row r="10" spans="1:12" x14ac:dyDescent="0.2">
      <c r="A10" s="71"/>
      <c r="B10" s="71"/>
      <c r="C10" s="71"/>
      <c r="D10" s="71"/>
      <c r="E10" s="71"/>
      <c r="F10" s="83"/>
      <c r="G10" s="68"/>
      <c r="H10" s="69"/>
      <c r="I10" s="71"/>
      <c r="J10" s="71"/>
      <c r="K10" s="71"/>
      <c r="L10" s="71"/>
    </row>
    <row r="11" spans="1:12" ht="60" x14ac:dyDescent="0.2">
      <c r="A11" s="72"/>
      <c r="B11" s="71"/>
      <c r="C11" s="72"/>
      <c r="D11" s="72"/>
      <c r="E11" s="72"/>
      <c r="F11" s="1" t="s">
        <v>30</v>
      </c>
      <c r="G11" s="1" t="s">
        <v>31</v>
      </c>
      <c r="H11" s="1" t="s">
        <v>32</v>
      </c>
      <c r="I11" s="72"/>
      <c r="J11" s="72"/>
      <c r="K11" s="72"/>
      <c r="L11" s="72"/>
    </row>
    <row r="12" spans="1:12" x14ac:dyDescent="0.2">
      <c r="A12" s="36">
        <v>1</v>
      </c>
      <c r="B12" s="10">
        <v>2</v>
      </c>
      <c r="C12" s="4">
        <v>3</v>
      </c>
      <c r="D12" s="33">
        <v>4</v>
      </c>
      <c r="E12" s="33">
        <v>5</v>
      </c>
      <c r="F12" s="37">
        <v>6</v>
      </c>
      <c r="G12" s="40">
        <v>7</v>
      </c>
      <c r="H12" s="39">
        <v>8</v>
      </c>
      <c r="I12" s="33">
        <v>9</v>
      </c>
      <c r="J12" s="44">
        <v>10</v>
      </c>
      <c r="K12" s="44">
        <v>11</v>
      </c>
      <c r="L12" s="44">
        <v>12</v>
      </c>
    </row>
    <row r="13" spans="1:12" s="43" customFormat="1" ht="14.45" customHeight="1" x14ac:dyDescent="0.2">
      <c r="A13" s="45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</row>
    <row r="14" spans="1:12" x14ac:dyDescent="0.2">
      <c r="A14" s="36">
        <v>1</v>
      </c>
      <c r="B14" s="19" t="s">
        <v>19</v>
      </c>
      <c r="C14" s="20" t="s">
        <v>27</v>
      </c>
      <c r="D14" s="46" t="s">
        <v>18</v>
      </c>
      <c r="E14" s="47">
        <v>860</v>
      </c>
      <c r="F14" s="48">
        <v>580</v>
      </c>
      <c r="G14" s="48">
        <v>670</v>
      </c>
      <c r="H14" s="48">
        <v>680</v>
      </c>
      <c r="I14" s="49">
        <f t="shared" ref="I14:I16" si="0">STDEV(F14:H14)/AVERAGE(F14:H14)</f>
        <v>8.5609904880094845E-2</v>
      </c>
      <c r="J14" s="12" t="str">
        <f>IF(I14&lt;0.33,"ОДНОРОДНЫЕ","НЕОДНОРОДНЫЕ")</f>
        <v>ОДНОРОДНЫЕ</v>
      </c>
      <c r="K14" s="50">
        <f>ROUNDDOWN((F14+G14+H14)/3,2)</f>
        <v>643.33000000000004</v>
      </c>
      <c r="L14" s="51">
        <f>K14*E14</f>
        <v>553263.80000000005</v>
      </c>
    </row>
    <row r="15" spans="1:12" ht="30" x14ac:dyDescent="0.2">
      <c r="A15" s="36">
        <v>2</v>
      </c>
      <c r="B15" s="19" t="s">
        <v>23</v>
      </c>
      <c r="C15" s="20" t="s">
        <v>28</v>
      </c>
      <c r="D15" s="46" t="s">
        <v>25</v>
      </c>
      <c r="E15" s="10">
        <v>100</v>
      </c>
      <c r="F15" s="38">
        <v>67.5</v>
      </c>
      <c r="G15" s="38">
        <v>77.5</v>
      </c>
      <c r="H15" s="38">
        <v>79</v>
      </c>
      <c r="I15" s="49">
        <f t="shared" si="0"/>
        <v>8.3727675596031476E-2</v>
      </c>
      <c r="J15" s="12" t="str">
        <f t="shared" ref="J15:J16" si="1">IF(I15&lt;0.33,"ОДНОРОДНЫЕ","НЕОДНОРОДНЫЕ")</f>
        <v>ОДНОРОДНЫЕ</v>
      </c>
      <c r="K15" s="50">
        <f>ROUND((F15+G15+H15)/3,2)</f>
        <v>74.67</v>
      </c>
      <c r="L15" s="51">
        <f t="shared" ref="L15:L16" si="2">K15*E15</f>
        <v>7467</v>
      </c>
    </row>
    <row r="16" spans="1:12" s="16" customFormat="1" x14ac:dyDescent="0.2">
      <c r="A16" s="53">
        <v>3</v>
      </c>
      <c r="B16" s="19" t="s">
        <v>24</v>
      </c>
      <c r="C16" s="20" t="s">
        <v>29</v>
      </c>
      <c r="D16" s="46" t="s">
        <v>26</v>
      </c>
      <c r="E16" s="10">
        <v>100</v>
      </c>
      <c r="F16" s="54">
        <v>158</v>
      </c>
      <c r="G16" s="54">
        <v>165</v>
      </c>
      <c r="H16" s="54">
        <v>170</v>
      </c>
      <c r="I16" s="49">
        <f t="shared" si="0"/>
        <v>3.6679799837779151E-2</v>
      </c>
      <c r="J16" s="12" t="str">
        <f t="shared" si="1"/>
        <v>ОДНОРОДНЫЕ</v>
      </c>
      <c r="K16" s="50">
        <f>ROUND((F16+G16+H16)/3,2)</f>
        <v>164.33</v>
      </c>
      <c r="L16" s="51">
        <f t="shared" si="2"/>
        <v>16433</v>
      </c>
    </row>
    <row r="17" spans="1:12" ht="15.75" x14ac:dyDescent="0.2">
      <c r="A17" s="31"/>
      <c r="B17" s="32" t="s">
        <v>16</v>
      </c>
      <c r="C17" s="30"/>
      <c r="D17" s="2"/>
      <c r="E17" s="3"/>
      <c r="F17" s="29"/>
      <c r="G17" s="11"/>
      <c r="H17" s="11"/>
      <c r="I17" s="13"/>
      <c r="J17" s="2"/>
      <c r="K17" s="29"/>
      <c r="L17" s="52">
        <f>SUM(L14:L16)</f>
        <v>577163.80000000005</v>
      </c>
    </row>
    <row r="18" spans="1:12" x14ac:dyDescent="0.2">
      <c r="A18" s="73" t="s">
        <v>17</v>
      </c>
      <c r="B18" s="73"/>
      <c r="C18" s="23"/>
      <c r="D18" s="24"/>
      <c r="E18" s="21"/>
      <c r="F18" s="25"/>
      <c r="G18" s="42"/>
      <c r="H18" s="35"/>
      <c r="I18" s="26"/>
      <c r="J18" s="24"/>
      <c r="K18" s="25"/>
      <c r="L18" s="27"/>
    </row>
    <row r="19" spans="1:12" x14ac:dyDescent="0.2">
      <c r="A19" s="23"/>
      <c r="B19" s="23"/>
      <c r="C19" s="23"/>
      <c r="D19" s="24"/>
      <c r="E19" s="21"/>
      <c r="F19" s="25"/>
      <c r="G19" s="42"/>
      <c r="H19" s="35"/>
      <c r="I19" s="26"/>
      <c r="J19" s="24"/>
      <c r="K19" s="25"/>
      <c r="L19" s="27"/>
    </row>
    <row r="20" spans="1:12" x14ac:dyDescent="0.2">
      <c r="A20" s="23"/>
      <c r="B20" s="23"/>
      <c r="C20" s="23"/>
      <c r="D20" s="24"/>
      <c r="E20" s="21"/>
      <c r="F20" s="25"/>
      <c r="G20" s="42"/>
      <c r="H20" s="35"/>
      <c r="I20" s="26"/>
      <c r="J20" s="24"/>
      <c r="K20" s="25"/>
      <c r="L20" s="27"/>
    </row>
    <row r="21" spans="1:12" ht="52.5" customHeight="1" x14ac:dyDescent="0.2">
      <c r="A21" s="84" t="s">
        <v>35</v>
      </c>
      <c r="B21" s="84"/>
      <c r="C21" s="84"/>
      <c r="D21" s="84"/>
      <c r="E21" s="84"/>
      <c r="F21" s="84"/>
      <c r="G21" s="84"/>
      <c r="H21" s="28"/>
      <c r="I21" s="28"/>
      <c r="J21" s="75" t="s">
        <v>22</v>
      </c>
      <c r="K21" s="75"/>
      <c r="L21" s="28"/>
    </row>
    <row r="22" spans="1:12" x14ac:dyDescent="0.2">
      <c r="B22" s="22"/>
      <c r="C22" s="23"/>
      <c r="D22" s="24"/>
      <c r="E22" s="21"/>
      <c r="F22" s="25"/>
      <c r="G22" s="42"/>
      <c r="H22" s="35"/>
      <c r="I22" s="26"/>
      <c r="J22" s="24"/>
      <c r="K22" s="25"/>
      <c r="L22" s="27"/>
    </row>
    <row r="23" spans="1:12" x14ac:dyDescent="0.2">
      <c r="A23" s="5"/>
      <c r="B23" s="6"/>
      <c r="C23" s="6"/>
      <c r="D23" s="6"/>
      <c r="E23" s="6"/>
      <c r="F23" s="8"/>
      <c r="G23" s="6"/>
      <c r="H23" s="9"/>
      <c r="I23" s="6"/>
      <c r="J23" s="6"/>
      <c r="K23" s="6"/>
      <c r="L23" s="6"/>
    </row>
    <row r="24" spans="1:12" ht="55.5" customHeight="1" x14ac:dyDescent="0.2">
      <c r="A24" s="76" t="s">
        <v>33</v>
      </c>
      <c r="B24" s="77"/>
      <c r="E24" s="7"/>
      <c r="F24" s="17"/>
      <c r="G24" s="7"/>
      <c r="H24" s="18"/>
      <c r="I24" s="7"/>
      <c r="J24" s="7"/>
      <c r="K24" s="6"/>
      <c r="L24" s="6"/>
    </row>
  </sheetData>
  <mergeCells count="26">
    <mergeCell ref="J21:K21"/>
    <mergeCell ref="A24:B24"/>
    <mergeCell ref="F8:H10"/>
    <mergeCell ref="I8:I11"/>
    <mergeCell ref="J8:J11"/>
    <mergeCell ref="K8:K11"/>
    <mergeCell ref="A21:G21"/>
    <mergeCell ref="L8:L11"/>
    <mergeCell ref="A18:B18"/>
    <mergeCell ref="A8:A11"/>
    <mergeCell ref="B8:B11"/>
    <mergeCell ref="C8:C11"/>
    <mergeCell ref="D8:D11"/>
    <mergeCell ref="E8:E11"/>
    <mergeCell ref="B13:L13"/>
    <mergeCell ref="A5:D5"/>
    <mergeCell ref="E5:L5"/>
    <mergeCell ref="A6:D6"/>
    <mergeCell ref="E6:L6"/>
    <mergeCell ref="A7:L7"/>
    <mergeCell ref="K1:L1"/>
    <mergeCell ref="B2:L2"/>
    <mergeCell ref="A3:D3"/>
    <mergeCell ref="E3:L3"/>
    <mergeCell ref="A4:D4"/>
    <mergeCell ref="E4:L4"/>
  </mergeCells>
  <phoneticPr fontId="4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Афонченкова Полина Анатольевна</cp:lastModifiedBy>
  <cp:lastPrinted>2026-08-25T07:24:05Z</cp:lastPrinted>
  <dcterms:created xsi:type="dcterms:W3CDTF">2022-08-25T07:02:48Z</dcterms:created>
  <dcterms:modified xsi:type="dcterms:W3CDTF">2026-08-25T07:24:41Z</dcterms:modified>
</cp:coreProperties>
</file>