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ТЕЛЕФОНЫ  Донских\на сайт\"/>
    </mc:Choice>
  </mc:AlternateContent>
  <bookViews>
    <workbookView xWindow="0" yWindow="0" windowWidth="19152" windowHeight="10068"/>
  </bookViews>
  <sheets>
    <sheet name="просто НМЦК" sheetId="20" r:id="rId1"/>
  </sheets>
  <definedNames>
    <definedName name="RangeW">#REF!</definedName>
    <definedName name="_xlnm.Print_Area" localSheetId="0">'просто НМЦК'!$A$1:$K$41</definedName>
  </definedNames>
  <calcPr calcId="162913" iterateDelta="1E-4"/>
</workbook>
</file>

<file path=xl/calcChain.xml><?xml version="1.0" encoding="utf-8"?>
<calcChain xmlns="http://schemas.openxmlformats.org/spreadsheetml/2006/main">
  <c r="G7" i="20" l="1"/>
  <c r="G6" i="20"/>
  <c r="F6" i="20" l="1"/>
  <c r="K6" i="20" s="1"/>
  <c r="F7" i="20"/>
  <c r="H7" i="20" l="1"/>
  <c r="H6" i="20"/>
  <c r="K7" i="20"/>
  <c r="K8" i="20" l="1"/>
</calcChain>
</file>

<file path=xl/sharedStrings.xml><?xml version="1.0" encoding="utf-8"?>
<sst xmlns="http://schemas.openxmlformats.org/spreadsheetml/2006/main" count="30" uniqueCount="29">
  <si>
    <t>Обоснование начальной (максимальной) цены контракта</t>
  </si>
  <si>
    <t>№ п.п</t>
  </si>
  <si>
    <t>Наименование</t>
  </si>
  <si>
    <t>Средняя величина, руб.</t>
  </si>
  <si>
    <t>Коэффициент вариации %</t>
  </si>
  <si>
    <t>Ед. измерения</t>
  </si>
  <si>
    <t>Количество в единицах измерения</t>
  </si>
  <si>
    <t>Сумма, руб.</t>
  </si>
  <si>
    <t>Шт</t>
  </si>
  <si>
    <t>ИТОГО</t>
  </si>
  <si>
    <t>среднее квадратичное отклонение
  ( σ )</t>
  </si>
  <si>
    <t xml:space="preserve">В целях определения однородности совокупности значений выявленных цен, используемых в расчете НМЦК необходимо определить коэффициент вариации. </t>
  </si>
  <si>
    <t xml:space="preserve">Коэффициент вариации цены рассчитывается по следующей формуле:              </t>
  </si>
  <si>
    <t xml:space="preserve"> - коэффициент вариации;</t>
  </si>
  <si>
    <t xml:space="preserve"> - среднее квадратичное отклонение;</t>
  </si>
  <si>
    <t xml:space="preserve"> - цена товара, указанная в источнике с номером I;</t>
  </si>
  <si>
    <t xml:space="preserve"> - средняя арифметическая величина цены товара;</t>
  </si>
  <si>
    <t xml:space="preserve"> - количество значений, используемых в расчете.</t>
  </si>
  <si>
    <t>Коэффициент вариации составляет менее 33 %, совокупность цен признается однородной.</t>
  </si>
  <si>
    <t xml:space="preserve">  где:   </t>
  </si>
  <si>
    <t xml:space="preserve">В соответствии с частью 5 ст.22 Федерального закона от 05 апреля 2013 г. №44-ФЗ «О контрактной системе в сфере закупок товаров, работ, услуг для обеспечения государственных и муниципальных нужд», начальная (максимальная) цена контракта определена методом сопоставимых рыночных цен (анализа рынка в соответствии с Приказом Минэкономразвития России №567 от 02.10.2013 «Об утверждении методических рекомендации по применению методов определения (начальной) максимальной цены, цены контракта, заключаемого с единственным поставщиком (подрядчиком, исполнителем)».
Для определения начальной (максимальной) цены Контракта были использованы следующие ценовые предложения: 
</t>
  </si>
  <si>
    <t>Ценовое предложение 1 от 26.02.2025 №20988949, руб.</t>
  </si>
  <si>
    <t>Ценовое предложение 2 от 24.02.2025 № ЦБ-481, руб</t>
  </si>
  <si>
    <t>Ценовое предложение 3 от 28.02.2025 №9932886, руб</t>
  </si>
  <si>
    <t xml:space="preserve"> IP-телефон VP-17P</t>
  </si>
  <si>
    <t>Блок питания PV-17 для IP-телефонов серии VP-17P</t>
  </si>
  <si>
    <t>Подготовила: Кондусова В.Т.</t>
  </si>
  <si>
    <t>На основании приведенных данных по наименьшему предложению (КП11) устанавливается следующая начальная (максимальная) цена контракта: 152 415 (сто пятьдесят две тысячи четыреста пятнадцать) рублей 00 копеек.</t>
  </si>
  <si>
    <t>«Поставка оборудования для IP-телефонии»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</si>
</sst>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;[Red]#,##0.00"/>
  </numFmts>
  <fonts count="33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1">
    <xf numFmtId="0" fontId="0" fillId="0" borderId="0"/>
    <xf numFmtId="0" fontId="1" fillId="0" borderId="0"/>
    <xf numFmtId="165" fontId="24" fillId="0" borderId="0" applyBorder="0" applyProtection="0"/>
    <xf numFmtId="0" fontId="3" fillId="0" borderId="0"/>
    <xf numFmtId="0" fontId="15" fillId="0" borderId="0"/>
    <xf numFmtId="0" fontId="15" fillId="0" borderId="0"/>
    <xf numFmtId="0" fontId="23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25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26" fillId="0" borderId="0"/>
    <xf numFmtId="0" fontId="3" fillId="0" borderId="0"/>
    <xf numFmtId="0" fontId="15" fillId="0" borderId="0" applyFill="0"/>
    <xf numFmtId="0" fontId="26" fillId="0" borderId="0"/>
    <xf numFmtId="0" fontId="15" fillId="0" borderId="0"/>
    <xf numFmtId="0" fontId="1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3" fillId="0" borderId="0"/>
    <xf numFmtId="0" fontId="27" fillId="0" borderId="0"/>
    <xf numFmtId="0" fontId="26" fillId="0" borderId="0"/>
    <xf numFmtId="0" fontId="3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2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50">
    <xf numFmtId="0" fontId="0" fillId="0" borderId="0" xfId="0"/>
    <xf numFmtId="0" fontId="21" fillId="0" borderId="0" xfId="0" applyFont="1"/>
    <xf numFmtId="0" fontId="21" fillId="0" borderId="0" xfId="0" applyFont="1" applyAlignment="1">
      <alignment vertical="top"/>
    </xf>
    <xf numFmtId="0" fontId="22" fillId="0" borderId="0" xfId="0" applyFont="1"/>
    <xf numFmtId="0" fontId="30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0" fontId="30" fillId="0" borderId="0" xfId="0" applyFont="1" applyAlignment="1">
      <alignment vertical="center" wrapText="1"/>
    </xf>
    <xf numFmtId="0" fontId="21" fillId="0" borderId="14" xfId="0" applyFont="1" applyBorder="1" applyAlignment="1">
      <alignment horizontal="center" vertical="center"/>
    </xf>
    <xf numFmtId="4" fontId="31" fillId="16" borderId="10" xfId="0" applyNumberFormat="1" applyFont="1" applyFill="1" applyBorder="1" applyAlignment="1">
      <alignment horizontal="center" vertical="center"/>
    </xf>
    <xf numFmtId="0" fontId="31" fillId="16" borderId="10" xfId="0" applyFont="1" applyFill="1" applyBorder="1" applyAlignment="1">
      <alignment horizontal="center" vertical="center"/>
    </xf>
    <xf numFmtId="4" fontId="31" fillId="0" borderId="15" xfId="0" applyNumberFormat="1" applyFont="1" applyBorder="1" applyAlignment="1">
      <alignment horizontal="center" vertical="center"/>
    </xf>
    <xf numFmtId="0" fontId="28" fillId="0" borderId="0" xfId="0" applyFont="1"/>
    <xf numFmtId="4" fontId="31" fillId="16" borderId="22" xfId="0" applyNumberFormat="1" applyFont="1" applyFill="1" applyBorder="1" applyAlignment="1">
      <alignment horizontal="center" vertical="center"/>
    </xf>
    <xf numFmtId="2" fontId="31" fillId="15" borderId="10" xfId="0" applyNumberFormat="1" applyFont="1" applyFill="1" applyBorder="1" applyAlignment="1">
      <alignment horizontal="center" vertical="center"/>
    </xf>
    <xf numFmtId="0" fontId="28" fillId="0" borderId="23" xfId="0" applyFont="1" applyBorder="1" applyAlignment="1">
      <alignment horizontal="center" vertical="center" wrapText="1"/>
    </xf>
    <xf numFmtId="4" fontId="21" fillId="0" borderId="24" xfId="0" applyNumberFormat="1" applyFont="1" applyBorder="1" applyAlignment="1">
      <alignment horizontal="center" vertical="center"/>
    </xf>
    <xf numFmtId="4" fontId="31" fillId="16" borderId="25" xfId="0" applyNumberFormat="1" applyFont="1" applyFill="1" applyBorder="1" applyAlignment="1">
      <alignment horizontal="center" vertical="center"/>
    </xf>
    <xf numFmtId="4" fontId="31" fillId="16" borderId="12" xfId="0" applyNumberFormat="1" applyFont="1" applyFill="1" applyBorder="1" applyAlignment="1">
      <alignment horizontal="center" vertical="center"/>
    </xf>
    <xf numFmtId="2" fontId="31" fillId="15" borderId="12" xfId="0" applyNumberFormat="1" applyFont="1" applyFill="1" applyBorder="1" applyAlignment="1">
      <alignment horizontal="center" vertical="center"/>
    </xf>
    <xf numFmtId="0" fontId="31" fillId="16" borderId="12" xfId="0" applyFont="1" applyFill="1" applyBorder="1" applyAlignment="1">
      <alignment horizontal="center" vertical="center"/>
    </xf>
    <xf numFmtId="4" fontId="31" fillId="0" borderId="13" xfId="0" applyNumberFormat="1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4" fontId="31" fillId="0" borderId="25" xfId="0" applyNumberFormat="1" applyFont="1" applyBorder="1" applyAlignment="1">
      <alignment horizontal="center" vertical="center"/>
    </xf>
    <xf numFmtId="4" fontId="31" fillId="0" borderId="22" xfId="0" applyNumberFormat="1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 wrapText="1"/>
    </xf>
    <xf numFmtId="4" fontId="31" fillId="16" borderId="27" xfId="0" applyNumberFormat="1" applyFont="1" applyFill="1" applyBorder="1" applyAlignment="1">
      <alignment horizontal="center" vertical="center"/>
    </xf>
    <xf numFmtId="4" fontId="31" fillId="16" borderId="28" xfId="0" applyNumberFormat="1" applyFont="1" applyFill="1" applyBorder="1" applyAlignment="1">
      <alignment horizontal="center" vertical="center"/>
    </xf>
    <xf numFmtId="0" fontId="28" fillId="0" borderId="21" xfId="0" applyFont="1" applyBorder="1" applyAlignment="1">
      <alignment horizontal="center" vertical="center" wrapText="1"/>
    </xf>
    <xf numFmtId="4" fontId="31" fillId="0" borderId="30" xfId="0" applyNumberFormat="1" applyFont="1" applyBorder="1" applyAlignment="1">
      <alignment horizontal="center" vertical="center"/>
    </xf>
    <xf numFmtId="4" fontId="31" fillId="0" borderId="31" xfId="0" applyNumberFormat="1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31" fillId="0" borderId="13" xfId="0" applyFont="1" applyBorder="1" applyAlignment="1">
      <alignment vertical="center" wrapText="1"/>
    </xf>
    <xf numFmtId="0" fontId="31" fillId="0" borderId="15" xfId="0" applyFont="1" applyBorder="1" applyAlignment="1">
      <alignment vertical="center" wrapText="1"/>
    </xf>
    <xf numFmtId="0" fontId="21" fillId="0" borderId="0" xfId="0" applyFont="1" applyFill="1" applyAlignment="1">
      <alignment wrapText="1"/>
    </xf>
    <xf numFmtId="0" fontId="28" fillId="0" borderId="17" xfId="0" applyFont="1" applyBorder="1" applyAlignment="1">
      <alignment horizontal="center" vertical="center" wrapText="1"/>
    </xf>
    <xf numFmtId="14" fontId="21" fillId="16" borderId="0" xfId="0" applyNumberFormat="1" applyFont="1" applyFill="1" applyAlignment="1">
      <alignment vertical="center" wrapText="1"/>
    </xf>
    <xf numFmtId="166" fontId="32" fillId="0" borderId="0" xfId="0" applyNumberFormat="1" applyFont="1"/>
    <xf numFmtId="0" fontId="29" fillId="16" borderId="0" xfId="0" applyFont="1" applyFill="1" applyAlignment="1">
      <alignment horizontal="center" vertical="center"/>
    </xf>
    <xf numFmtId="0" fontId="21" fillId="16" borderId="0" xfId="0" applyFont="1" applyFill="1" applyAlignment="1">
      <alignment horizontal="left" vertical="center" wrapText="1"/>
    </xf>
    <xf numFmtId="0" fontId="22" fillId="16" borderId="0" xfId="0" applyFont="1" applyFill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/>
    </xf>
  </cellXfs>
  <cellStyles count="71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Плохой" xfId="56" builtinId="27" customBuiltin="1"/>
    <cellStyle name="Плохой 2" xfId="57"/>
    <cellStyle name="Пояснение" xfId="58" builtinId="53" customBuiltin="1"/>
    <cellStyle name="Пояснение 2" xfId="59"/>
    <cellStyle name="Примечание" xfId="60" builtinId="10" customBuiltin="1"/>
    <cellStyle name="Примечание 2" xfId="61"/>
    <cellStyle name="Связанная ячейка" xfId="62" builtinId="24" customBuiltin="1"/>
    <cellStyle name="Связанная ячейка 2" xfId="63"/>
    <cellStyle name="Стиль 1" xfId="64"/>
    <cellStyle name="Текст предупреждения" xfId="65" builtinId="11" customBuiltin="1"/>
    <cellStyle name="Текст предупреждения 2" xfId="66"/>
    <cellStyle name="Финансовый 2" xfId="67"/>
    <cellStyle name="Финансовый 3" xfId="68"/>
    <cellStyle name="Хороший" xfId="69" builtinId="26" customBuiltin="1"/>
    <cellStyle name="Хороший 2" xfId="70"/>
  </cellStyles>
  <dxfs count="1">
    <dxf>
      <fill>
        <patternFill>
          <bgColor rgb="FFFFF575"/>
        </patternFill>
      </fill>
    </dxf>
  </dxfs>
  <tableStyles count="0" defaultTableStyle="TableStyleMedium9" defaultPivotStyle="PivotStyleLight16"/>
  <colors>
    <mruColors>
      <color rgb="FFFFF575"/>
      <color rgb="FFFFE9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http://www.1gl.ru/system/content/feature/image/2633956/" TargetMode="External"/><Relationship Id="rId3" Type="http://schemas.openxmlformats.org/officeDocument/2006/relationships/image" Target="../media/image2.gif"/><Relationship Id="rId7" Type="http://schemas.openxmlformats.org/officeDocument/2006/relationships/image" Target="../media/image4.gif"/><Relationship Id="rId12" Type="http://schemas.openxmlformats.org/officeDocument/2006/relationships/image" Target="http://www.1gl.ru/system/content/feature/image/591802/" TargetMode="External"/><Relationship Id="rId2" Type="http://schemas.openxmlformats.org/officeDocument/2006/relationships/image" Target="http://www.1gl.ru/system/content/feature/image/2633953/" TargetMode="External"/><Relationship Id="rId1" Type="http://schemas.openxmlformats.org/officeDocument/2006/relationships/image" Target="../media/image1.gif"/><Relationship Id="rId6" Type="http://schemas.openxmlformats.org/officeDocument/2006/relationships/image" Target="http://www.1gl.ru/system/content/feature/image/2633955/" TargetMode="External"/><Relationship Id="rId11" Type="http://schemas.openxmlformats.org/officeDocument/2006/relationships/image" Target="../media/image6.gif"/><Relationship Id="rId5" Type="http://schemas.openxmlformats.org/officeDocument/2006/relationships/image" Target="../media/image3.gif"/><Relationship Id="rId10" Type="http://schemas.openxmlformats.org/officeDocument/2006/relationships/image" Target="http://www.1gl.ru/system/content/feature/image/591798/" TargetMode="External"/><Relationship Id="rId4" Type="http://schemas.openxmlformats.org/officeDocument/2006/relationships/image" Target="http://www.1gl.ru/system/content/feature/image/2633954/" TargetMode="External"/><Relationship Id="rId9" Type="http://schemas.openxmlformats.org/officeDocument/2006/relationships/image" Target="../media/image5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105103</xdr:colOff>
      <xdr:row>11</xdr:row>
      <xdr:rowOff>19707</xdr:rowOff>
    </xdr:from>
    <xdr:to>
      <xdr:col>1</xdr:col>
      <xdr:colOff>819478</xdr:colOff>
      <xdr:row>11</xdr:row>
      <xdr:rowOff>512379</xdr:rowOff>
    </xdr:to>
    <xdr:pic>
      <xdr:nvPicPr>
        <xdr:cNvPr id="2" name="Рисунок 1" descr="http://www.1gl.ru/system/content/feature/image/2633953/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3" y="6680638"/>
          <a:ext cx="1009978" cy="492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14</xdr:row>
      <xdr:rowOff>9525</xdr:rowOff>
    </xdr:from>
    <xdr:to>
      <xdr:col>1</xdr:col>
      <xdr:colOff>1538654</xdr:colOff>
      <xdr:row>14</xdr:row>
      <xdr:rowOff>523875</xdr:rowOff>
    </xdr:to>
    <xdr:pic>
      <xdr:nvPicPr>
        <xdr:cNvPr id="4" name="Рисунок 3" descr="http://www.1gl.ru/system/content/feature/image/2633954/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409717"/>
          <a:ext cx="1812681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124811</xdr:colOff>
      <xdr:row>14</xdr:row>
      <xdr:rowOff>538656</xdr:rowOff>
    </xdr:from>
    <xdr:to>
      <xdr:col>1</xdr:col>
      <xdr:colOff>10183</xdr:colOff>
      <xdr:row>16</xdr:row>
      <xdr:rowOff>3942</xdr:rowOff>
    </xdr:to>
    <xdr:pic>
      <xdr:nvPicPr>
        <xdr:cNvPr id="8" name="Рисунок 7" descr="http://www.1gl.ru/system/content/feature/image/2633955/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1" y="7790794"/>
          <a:ext cx="180975" cy="273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111673</xdr:colOff>
      <xdr:row>16</xdr:row>
      <xdr:rowOff>32845</xdr:rowOff>
    </xdr:from>
    <xdr:to>
      <xdr:col>0</xdr:col>
      <xdr:colOff>292648</xdr:colOff>
      <xdr:row>17</xdr:row>
      <xdr:rowOff>16751</xdr:rowOff>
    </xdr:to>
    <xdr:pic>
      <xdr:nvPicPr>
        <xdr:cNvPr id="9" name="Рисунок 8" descr="http://www.1gl.ru/system/content/feature/image/2633956/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3" y="8092966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118242</xdr:colOff>
      <xdr:row>17</xdr:row>
      <xdr:rowOff>32845</xdr:rowOff>
    </xdr:from>
    <xdr:to>
      <xdr:col>1</xdr:col>
      <xdr:colOff>3614</xdr:colOff>
      <xdr:row>18</xdr:row>
      <xdr:rowOff>16751</xdr:rowOff>
    </xdr:to>
    <xdr:pic>
      <xdr:nvPicPr>
        <xdr:cNvPr id="10" name="Рисунок 9" descr="http://www.1gl.ru/system/content/feature/image/591798/"/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42" y="829003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111672</xdr:colOff>
      <xdr:row>13</xdr:row>
      <xdr:rowOff>13138</xdr:rowOff>
    </xdr:from>
    <xdr:to>
      <xdr:col>0</xdr:col>
      <xdr:colOff>292647</xdr:colOff>
      <xdr:row>13</xdr:row>
      <xdr:rowOff>194113</xdr:rowOff>
    </xdr:to>
    <xdr:pic>
      <xdr:nvPicPr>
        <xdr:cNvPr id="11" name="Рисунок 10" descr="http://www.1gl.ru/system/content/feature/image/591802/"/>
        <xdr:cNvPicPr>
          <a:picLocks noChangeAspect="1" noChangeArrowheads="1"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2" y="7422931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zoomScale="70" zoomScaleNormal="70" zoomScaleSheetLayoutView="100" workbookViewId="0">
      <selection activeCell="R5" sqref="R5"/>
    </sheetView>
  </sheetViews>
  <sheetFormatPr defaultRowHeight="13.2" x14ac:dyDescent="0.25"/>
  <cols>
    <col min="1" max="1" width="4.44140625" customWidth="1"/>
    <col min="2" max="2" width="23.88671875" customWidth="1"/>
    <col min="3" max="3" width="9.6640625" customWidth="1"/>
    <col min="4" max="5" width="11.109375" customWidth="1"/>
    <col min="10" max="10" width="7.88671875" customWidth="1"/>
    <col min="11" max="11" width="13.5546875" customWidth="1"/>
    <col min="13" max="13" width="12.6640625" customWidth="1"/>
  </cols>
  <sheetData>
    <row r="1" spans="1:13" s="1" customFormat="1" ht="15.6" x14ac:dyDescent="0.3">
      <c r="D1" s="3" t="s">
        <v>0</v>
      </c>
    </row>
    <row r="2" spans="1:13" s="1" customFormat="1" ht="15.6" x14ac:dyDescent="0.3">
      <c r="C2" s="42" t="s">
        <v>28</v>
      </c>
      <c r="D2" s="42"/>
      <c r="E2" s="42"/>
      <c r="F2" s="42"/>
      <c r="G2" s="42"/>
      <c r="H2" s="42"/>
      <c r="I2" s="42"/>
    </row>
    <row r="3" spans="1:13" s="2" customFormat="1" ht="129" customHeight="1" thickBot="1" x14ac:dyDescent="0.3">
      <c r="A3" s="48" t="s">
        <v>20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3" s="1" customFormat="1" ht="16.2" hidden="1" thickBot="1" x14ac:dyDescent="0.35"/>
    <row r="5" spans="1:13" s="13" customFormat="1" ht="93" thickBot="1" x14ac:dyDescent="0.3">
      <c r="A5" s="16" t="s">
        <v>1</v>
      </c>
      <c r="B5" s="34" t="s">
        <v>2</v>
      </c>
      <c r="C5" s="23" t="s">
        <v>21</v>
      </c>
      <c r="D5" s="24" t="s">
        <v>22</v>
      </c>
      <c r="E5" s="28" t="s">
        <v>23</v>
      </c>
      <c r="F5" s="31" t="s">
        <v>3</v>
      </c>
      <c r="G5" s="25" t="s">
        <v>10</v>
      </c>
      <c r="H5" s="24" t="s">
        <v>4</v>
      </c>
      <c r="I5" s="24" t="s">
        <v>5</v>
      </c>
      <c r="J5" s="24" t="s">
        <v>6</v>
      </c>
      <c r="K5" s="39" t="s">
        <v>7</v>
      </c>
    </row>
    <row r="6" spans="1:13" s="1" customFormat="1" ht="15.6" x14ac:dyDescent="0.3">
      <c r="A6" s="35">
        <v>1</v>
      </c>
      <c r="B6" s="36" t="s">
        <v>24</v>
      </c>
      <c r="C6" s="18">
        <v>27103</v>
      </c>
      <c r="D6" s="19">
        <v>27500</v>
      </c>
      <c r="E6" s="29">
        <v>27700</v>
      </c>
      <c r="F6" s="32">
        <f t="shared" ref="F6:F7" si="0">ROUND(SUM(C6:E6)/COUNT(C6:E6), 2)</f>
        <v>27434.33</v>
      </c>
      <c r="G6" s="26">
        <f>_xlfn.STDEV.S(C6:E6)</f>
        <v>303.86894104750712</v>
      </c>
      <c r="H6" s="20">
        <f t="shared" ref="H6:H7" si="1">(G6/F6)*100</f>
        <v>1.1076229711004681</v>
      </c>
      <c r="I6" s="21" t="s">
        <v>8</v>
      </c>
      <c r="J6" s="21">
        <v>5</v>
      </c>
      <c r="K6" s="22">
        <f t="shared" ref="K6:K7" si="2">F6*J6</f>
        <v>137171.65000000002</v>
      </c>
      <c r="M6" s="41"/>
    </row>
    <row r="7" spans="1:13" s="1" customFormat="1" ht="24" x14ac:dyDescent="0.3">
      <c r="A7" s="9">
        <v>2</v>
      </c>
      <c r="B7" s="37" t="s">
        <v>25</v>
      </c>
      <c r="C7" s="14">
        <v>3380</v>
      </c>
      <c r="D7" s="10">
        <v>3380</v>
      </c>
      <c r="E7" s="30">
        <v>3380</v>
      </c>
      <c r="F7" s="33">
        <f t="shared" si="0"/>
        <v>3380</v>
      </c>
      <c r="G7" s="27">
        <f t="shared" ref="G7" si="3">_xlfn.STDEV.S(C7:E7)</f>
        <v>0</v>
      </c>
      <c r="H7" s="15">
        <f t="shared" si="1"/>
        <v>0</v>
      </c>
      <c r="I7" s="11" t="s">
        <v>8</v>
      </c>
      <c r="J7" s="11">
        <v>5</v>
      </c>
      <c r="K7" s="12">
        <f t="shared" si="2"/>
        <v>16900</v>
      </c>
      <c r="M7" s="41"/>
    </row>
    <row r="8" spans="1:13" s="1" customFormat="1" ht="16.2" thickBot="1" x14ac:dyDescent="0.35">
      <c r="A8" s="46" t="s">
        <v>9</v>
      </c>
      <c r="B8" s="47"/>
      <c r="C8" s="47"/>
      <c r="D8" s="47"/>
      <c r="E8" s="47"/>
      <c r="F8" s="47"/>
      <c r="G8" s="47"/>
      <c r="H8" s="47"/>
      <c r="I8" s="47"/>
      <c r="J8" s="47"/>
      <c r="K8" s="17">
        <f>SUM(K6:K7)</f>
        <v>154071.65000000002</v>
      </c>
      <c r="M8" s="41"/>
    </row>
    <row r="9" spans="1:13" s="1" customFormat="1" ht="15.6" x14ac:dyDescent="0.3"/>
    <row r="10" spans="1:13" s="1" customFormat="1" ht="34.5" customHeight="1" x14ac:dyDescent="0.3">
      <c r="A10" s="45" t="s">
        <v>11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3" s="1" customFormat="1" ht="15.6" x14ac:dyDescent="0.3">
      <c r="A11" s="4" t="s">
        <v>12</v>
      </c>
    </row>
    <row r="12" spans="1:13" s="1" customFormat="1" ht="43.5" customHeight="1" x14ac:dyDescent="0.3">
      <c r="A12" s="4"/>
    </row>
    <row r="13" spans="1:13" s="1" customFormat="1" ht="15.6" x14ac:dyDescent="0.3">
      <c r="A13" s="4" t="s">
        <v>19</v>
      </c>
    </row>
    <row r="14" spans="1:13" s="1" customFormat="1" ht="15.6" x14ac:dyDescent="0.3">
      <c r="A14" s="4"/>
      <c r="B14" s="4" t="s">
        <v>13</v>
      </c>
    </row>
    <row r="15" spans="1:13" s="1" customFormat="1" ht="48" customHeight="1" x14ac:dyDescent="0.3">
      <c r="A15" s="4"/>
      <c r="C15" s="4" t="s">
        <v>14</v>
      </c>
    </row>
    <row r="16" spans="1:13" s="1" customFormat="1" ht="15.6" x14ac:dyDescent="0.3">
      <c r="A16" s="4"/>
      <c r="B16" s="4" t="s">
        <v>15</v>
      </c>
      <c r="C16" s="4"/>
    </row>
    <row r="17" spans="1:11" s="1" customFormat="1" ht="15.6" x14ac:dyDescent="0.3">
      <c r="A17" s="4"/>
      <c r="B17" s="4" t="s">
        <v>16</v>
      </c>
      <c r="C17" s="4"/>
    </row>
    <row r="18" spans="1:11" s="1" customFormat="1" ht="15.6" x14ac:dyDescent="0.3">
      <c r="A18" s="4"/>
      <c r="B18" s="4" t="s">
        <v>17</v>
      </c>
      <c r="C18" s="4"/>
    </row>
    <row r="19" spans="1:11" s="1" customFormat="1" ht="15.6" x14ac:dyDescent="0.3">
      <c r="A19" s="4"/>
    </row>
    <row r="20" spans="1:11" s="1" customFormat="1" ht="19.5" customHeight="1" x14ac:dyDescent="0.3">
      <c r="A20" s="8"/>
      <c r="B20" s="45" t="s">
        <v>18</v>
      </c>
      <c r="C20" s="45"/>
      <c r="D20" s="45"/>
      <c r="E20" s="45"/>
      <c r="F20" s="45"/>
      <c r="G20" s="45"/>
      <c r="H20" s="45"/>
      <c r="I20" s="45"/>
      <c r="J20" s="45"/>
      <c r="K20" s="45"/>
    </row>
    <row r="21" spans="1:11" s="1" customFormat="1" ht="52.8" customHeight="1" x14ac:dyDescent="0.3">
      <c r="B21" s="44" t="s">
        <v>27</v>
      </c>
      <c r="C21" s="44"/>
      <c r="D21" s="44"/>
      <c r="E21" s="44"/>
      <c r="F21" s="44"/>
      <c r="G21" s="44"/>
      <c r="H21" s="44"/>
      <c r="I21" s="44"/>
      <c r="J21" s="44"/>
      <c r="K21" s="44"/>
    </row>
    <row r="22" spans="1:11" s="1" customFormat="1" ht="15.75" customHeight="1" x14ac:dyDescent="0.3">
      <c r="A22" s="5"/>
      <c r="B22" s="43" t="s">
        <v>26</v>
      </c>
      <c r="C22" s="43"/>
      <c r="D22" s="43"/>
      <c r="E22" s="43"/>
      <c r="F22" s="43"/>
      <c r="G22" s="43"/>
      <c r="H22" s="43"/>
      <c r="I22" s="43"/>
      <c r="J22" s="43"/>
      <c r="K22" s="5"/>
    </row>
    <row r="23" spans="1:11" s="1" customFormat="1" ht="15.6" x14ac:dyDescent="0.3">
      <c r="B23" s="40">
        <v>46244</v>
      </c>
      <c r="C23" s="38"/>
      <c r="D23" s="38"/>
      <c r="E23" s="38"/>
      <c r="F23" s="38"/>
      <c r="G23" s="38"/>
      <c r="H23" s="38"/>
      <c r="I23" s="38"/>
      <c r="J23" s="38"/>
      <c r="K23" s="6"/>
    </row>
    <row r="24" spans="1:11" s="1" customFormat="1" ht="15.6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9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idden="1" x14ac:dyDescent="0.25"/>
    <row r="30" spans="1:11" hidden="1" x14ac:dyDescent="0.25"/>
    <row r="31" spans="1:11" hidden="1" x14ac:dyDescent="0.25"/>
    <row r="32" spans="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</sheetData>
  <mergeCells count="7">
    <mergeCell ref="C2:I2"/>
    <mergeCell ref="B22:J22"/>
    <mergeCell ref="B21:K21"/>
    <mergeCell ref="B20:K20"/>
    <mergeCell ref="A8:J8"/>
    <mergeCell ref="A3:K3"/>
    <mergeCell ref="A10:K10"/>
  </mergeCells>
  <conditionalFormatting sqref="H6:H7">
    <cfRule type="cellIs" dxfId="0" priority="1" operator="greaterThanOrEqual">
      <formula>33</formula>
    </cfRule>
  </conditionalFormatting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просто НМЦК</vt:lpstr>
      <vt:lpstr>'просто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Специалист отдела закупок</cp:lastModifiedBy>
  <cp:lastPrinted>2024-04-02T08:20:13Z</cp:lastPrinted>
  <dcterms:created xsi:type="dcterms:W3CDTF">1996-10-08T23:32:33Z</dcterms:created>
  <dcterms:modified xsi:type="dcterms:W3CDTF">2026-08-12T10:08:49Z</dcterms:modified>
</cp:coreProperties>
</file>