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Уничтожитель бумаги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Q20" i="1" l="1"/>
  <c r="M20" i="1" l="1"/>
  <c r="E20" i="1" l="1"/>
  <c r="I20" i="1"/>
  <c r="G20" i="1"/>
  <c r="K20" i="1" l="1"/>
  <c r="H25" i="1" s="1"/>
  <c r="H24" i="1" l="1"/>
</calcChain>
</file>

<file path=xl/sharedStrings.xml><?xml version="1.0" encoding="utf-8"?>
<sst xmlns="http://schemas.openxmlformats.org/spreadsheetml/2006/main" count="46" uniqueCount="46">
  <si>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</si>
  <si>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</si>
  <si>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</si>
  <si>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</si>
  <si>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</si>
  <si>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</si>
  <si>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</si>
  <si>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</si>
  <si>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</si>
  <si>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</si>
  <si>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</si>
  <si>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</si>
  <si>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</si>
  <si>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</si>
  <si>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</si>
  <si>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</si>
  <si>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</si>
  <si>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</si>
  <si>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</si>
  <si>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</si>
  <si>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</si>
  <si>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</si>
  <si>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</si>
  <si>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</si>
  <si>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</si>
  <si>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</si>
  <si>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</si>
  <si>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</si>
  <si>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</si>
  <si>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</si>
  <si>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</si>
  <si>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</si>
  <si>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</si>
  <si>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</si>
  <si>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</si>
  <si>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</si>
  <si>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</si>
  <si>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</si>
  <si>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шт</t>
  </si>
  <si>
    <t>28.99.11.112</t>
  </si>
  <si>
    <t>Поставка уничтожителя документов</t>
  </si>
  <si>
    <t>г. Ярославль, ул. Советская, д. 14</t>
  </si>
  <si>
    <t>исх. № 4 от 11.08.2026</t>
  </si>
  <si>
    <t>исх. № 23504419 от 10.08.26</t>
  </si>
  <si>
    <t>исх. № б/н от 11.08.2026</t>
  </si>
  <si>
    <t>уничтожитель документов Гелеос АП40-5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</si>
</sst>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1" fillId="0" borderId="18" xfId="0" applyFont="1" applyBorder="1" applyAlignment="1">
      <alignment horizontal="left" vertical="center" wrapText="1"/>
    </xf>
    <xf numFmtId="0" fontId="6" fillId="0" borderId="1" xfId="0" applyFont="1" applyBorder="1"/>
    <xf numFmtId="0" fontId="1" fillId="3" borderId="19" xfId="0" applyFont="1" applyFill="1" applyBorder="1" applyAlignment="1">
      <alignment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2" fontId="1" fillId="3" borderId="14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4" fontId="1" fillId="0" borderId="0" xfId="0" applyNumberFormat="1" applyFont="1" applyAlignment="1">
      <alignment vertical="center"/>
    </xf>
  </cellXfs>
  <cellStyles count="1">
    <cellStyle name="Обычный" xfId="0" builtinId="0"/>
  </cellStyles>
  <dxfs count="23"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2">
      <calculatedColumnFormula>Таблица2[Цена 2]*Таблица2[Кол- во]</calculatedColumnFormula>
    </tableColumn>
    <tableColumn id="7" name="Цена 3" dataDxfId="0"/>
    <tableColumn id="8" name="На сумму 3" dataDxfId="1">
      <calculatedColumnFormula>Таблица2[Цена 3]*Таблица2[Кол- во]</calculatedColumnFormula>
    </tableColumn>
    <tableColumn id="9" name="Цена 4" dataDxfId="10"/>
    <tableColumn id="10" name="На сумму 4" dataDxfId="9">
      <calculatedColumnFormula>Таблица2[Цена 4]*Таблица2[Кол- во]</calculatedColumnFormula>
    </tableColumn>
    <tableColumn id="11" name="Цена 5" dataDxfId="8"/>
    <tableColumn id="12" name="На сумму 5" dataDxfId="7">
      <calculatedColumnFormula>Таблица2[[#This Row],[Цена 5]]*Таблица2[[#This Row],[Кол- во]]</calculatedColumnFormula>
    </tableColumn>
    <tableColumn id="15" name="Ед. изм." dataDxfId="6"/>
    <tableColumn id="16" name="Кол- во" dataDxfId="5"/>
    <tableColumn id="13" name="Минимальная цена" dataDxfId="4">
      <calculatedColumnFormula>MIN(IF(E19=0,999999,E19),IF(G19=0,999999,G19),IF(I19=0,999999,I19),IF(K19=0,999999,K19),IF(M19=0,999999,M19))</calculatedColumnFormula>
    </tableColumn>
    <tableColumn id="14" name="На сумму" dataDxfId="3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10" workbookViewId="0">
      <selection activeCell="B22" sqref="B22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52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x14ac:dyDescent="0.25">
      <c r="A4" s="53" t="s">
        <v>12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29.25" customHeight="1" x14ac:dyDescent="0.25">
      <c r="A5" s="42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x14ac:dyDescent="0.25">
      <c r="A6" s="54" t="s">
        <v>30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47.25" customHeight="1" x14ac:dyDescent="0.25">
      <c r="A7" s="42" t="s">
        <v>32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ht="18.75" customHeight="1" x14ac:dyDescent="0.25">
      <c r="A8" s="41" t="s">
        <v>34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10" spans="1:18" ht="15.75" x14ac:dyDescent="0.25">
      <c r="A10" s="43" t="s">
        <v>13</v>
      </c>
      <c r="B10" s="43"/>
      <c r="C10" s="46" t="s">
        <v>40</v>
      </c>
      <c r="D10" s="46"/>
      <c r="E10" s="46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ht="29.25" customHeight="1" x14ac:dyDescent="0.25">
      <c r="A11" s="44" t="s">
        <v>33</v>
      </c>
      <c r="B11" s="45"/>
      <c r="C11" s="46"/>
      <c r="D11" s="46"/>
      <c r="E11" s="46"/>
      <c r="F11" s="46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spans="1:18" ht="16.5" customHeight="1" x14ac:dyDescent="0.25">
      <c r="A12" s="43" t="s">
        <v>14</v>
      </c>
      <c r="B12" s="43"/>
      <c r="C12" s="46" t="s">
        <v>41</v>
      </c>
      <c r="D12" s="46"/>
      <c r="E12" s="46"/>
      <c r="F12" s="46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1:18" ht="15.75" x14ac:dyDescent="0.25">
      <c r="A13" s="43" t="s">
        <v>15</v>
      </c>
      <c r="B13" s="43"/>
      <c r="C13" s="49" t="s">
        <v>16</v>
      </c>
      <c r="D13" s="49"/>
      <c r="E13" s="49"/>
      <c r="F13" s="49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</row>
    <row r="14" spans="1:18" x14ac:dyDescent="0.25">
      <c r="A14" s="25" t="s">
        <v>17</v>
      </c>
      <c r="B14" s="25"/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2" t="s">
        <v>5</v>
      </c>
      <c r="F16" s="33"/>
      <c r="G16" s="32" t="s">
        <v>6</v>
      </c>
      <c r="H16" s="33"/>
      <c r="I16" s="32" t="s">
        <v>7</v>
      </c>
      <c r="J16" s="33"/>
      <c r="K16" s="32" t="s">
        <v>8</v>
      </c>
      <c r="L16" s="33"/>
      <c r="M16" s="32" t="s">
        <v>9</v>
      </c>
      <c r="N16" s="33"/>
      <c r="O16" s="5"/>
      <c r="P16" s="5"/>
      <c r="Q16" s="5"/>
      <c r="R16" s="5"/>
    </row>
    <row r="17" spans="1:24" ht="32.25" customHeight="1" x14ac:dyDescent="0.25">
      <c r="A17" s="2"/>
      <c r="B17" s="3"/>
      <c r="C17" s="6"/>
      <c r="D17" s="6"/>
      <c r="E17" s="39" t="s">
        <v>42</v>
      </c>
      <c r="F17" s="40"/>
      <c r="G17" s="39" t="s">
        <v>43</v>
      </c>
      <c r="H17" s="40"/>
      <c r="I17" s="39" t="s">
        <v>44</v>
      </c>
      <c r="J17" s="40"/>
      <c r="K17" s="39"/>
      <c r="L17" s="40"/>
      <c r="M17" s="39"/>
      <c r="N17" s="40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36</v>
      </c>
      <c r="R18" s="10" t="s">
        <v>37</v>
      </c>
      <c r="T18" s="15"/>
      <c r="U18" s="15"/>
      <c r="V18" s="15"/>
      <c r="W18" s="15"/>
      <c r="X18" s="15"/>
    </row>
    <row r="19" spans="1:24" ht="15.75" thickBot="1" x14ac:dyDescent="0.3">
      <c r="A19" s="7">
        <v>1</v>
      </c>
      <c r="B19" s="18" t="s">
        <v>45</v>
      </c>
      <c r="C19" s="19" t="s">
        <v>39</v>
      </c>
      <c r="D19" s="20"/>
      <c r="E19" s="11">
        <v>61000</v>
      </c>
      <c r="F19" s="23">
        <f>Таблица2[Цена 1]*Таблица2[Кол- во]</f>
        <v>61000</v>
      </c>
      <c r="G19" s="21">
        <v>59449.14</v>
      </c>
      <c r="H19" s="22">
        <f>Таблица2[Цена 2]*Таблица2[Кол- во]</f>
        <v>59449.14</v>
      </c>
      <c r="I19" s="55">
        <v>64228</v>
      </c>
      <c r="J19" s="12">
        <f>Таблица2[Цена 3]*Таблица2[Кол- во]</f>
        <v>64228</v>
      </c>
      <c r="K19" s="11"/>
      <c r="L19" s="12">
        <f>Таблица2[Цена 4]*Таблица2[Кол- во]</f>
        <v>0</v>
      </c>
      <c r="M19" s="11"/>
      <c r="N19" s="12">
        <f>Таблица2[[#This Row],[Цена 5]]*Таблица2[[#This Row],[Кол- во]]</f>
        <v>0</v>
      </c>
      <c r="O19" s="7" t="s">
        <v>38</v>
      </c>
      <c r="P19" s="9">
        <v>1</v>
      </c>
      <c r="Q19" s="9">
        <f>MIN(IF(E19=0,999999,E19),IF(G19=0,999999,G19),IF(I19=0,999999,I19),IF(K19=0,999999,K19),IF(M19=0,999999,M19))</f>
        <v>59449.14</v>
      </c>
      <c r="R19" s="10">
        <f>Таблица2[Минимальная цена]*Таблица2[Кол- во]</f>
        <v>59449.14</v>
      </c>
      <c r="T19" s="15"/>
      <c r="U19" s="15"/>
      <c r="V19" s="15"/>
      <c r="W19" s="15"/>
      <c r="X19" s="15"/>
    </row>
    <row r="20" spans="1:24" ht="15.75" thickBot="1" x14ac:dyDescent="0.3">
      <c r="A20" s="6"/>
      <c r="B20" s="13" t="s">
        <v>10</v>
      </c>
      <c r="C20" s="5"/>
      <c r="D20" s="14"/>
      <c r="E20" s="30">
        <f>SUM(Таблица2[На сумму 1])</f>
        <v>61000</v>
      </c>
      <c r="F20" s="31"/>
      <c r="G20" s="30">
        <f>SUM(Таблица2[На сумму 2])</f>
        <v>59449.14</v>
      </c>
      <c r="H20" s="31"/>
      <c r="I20" s="30">
        <f>SUM(Таблица2[На сумму 3])</f>
        <v>64228</v>
      </c>
      <c r="J20" s="31"/>
      <c r="K20" s="30" t="str">
        <f>IF(SUM(Таблица2[На сумму 4])=0,"",SUM(Таблица2[На сумму 4]))</f>
        <v/>
      </c>
      <c r="L20" s="31"/>
      <c r="M20" s="30" t="str">
        <f>IF(SUM(Таблица2[На сумму 5])=0,"",SUM(Таблица2[На сумму 5]))</f>
        <v/>
      </c>
      <c r="N20" s="31"/>
      <c r="O20" s="5"/>
      <c r="P20" s="5"/>
      <c r="Q20" s="37">
        <f>SUM(Таблица2[На сумму])</f>
        <v>59449.14</v>
      </c>
      <c r="R20" s="38"/>
      <c r="T20" s="15"/>
      <c r="U20" s="15"/>
      <c r="V20" s="15"/>
      <c r="W20" s="15"/>
      <c r="X20" s="15"/>
    </row>
    <row r="21" spans="1:24" ht="37.5" customHeight="1" x14ac:dyDescent="0.25">
      <c r="T21" s="15"/>
      <c r="U21" s="15"/>
      <c r="V21" s="15"/>
      <c r="W21" s="15"/>
      <c r="X21" s="15"/>
    </row>
    <row r="22" spans="1:24" ht="31.5" customHeight="1" x14ac:dyDescent="0.25">
      <c r="T22" s="15"/>
      <c r="U22" s="15"/>
      <c r="V22" s="15"/>
      <c r="W22" s="15"/>
      <c r="X22" s="15"/>
    </row>
    <row r="23" spans="1:24" x14ac:dyDescent="0.25">
      <c r="T23" s="15"/>
      <c r="U23" s="15"/>
      <c r="V23" s="15"/>
      <c r="W23" s="15"/>
      <c r="X23" s="15"/>
    </row>
    <row r="24" spans="1:24" ht="15" customHeight="1" x14ac:dyDescent="0.25">
      <c r="B24" s="6"/>
      <c r="C24" s="25" t="s">
        <v>35</v>
      </c>
      <c r="D24" s="25"/>
      <c r="E24" s="25"/>
      <c r="F24" s="25"/>
      <c r="G24" s="25"/>
      <c r="H24" s="29">
        <f>SUM(Таблица2[На сумму])</f>
        <v>59449.14</v>
      </c>
      <c r="I24" s="29"/>
      <c r="J24" s="29"/>
      <c r="T24" s="15"/>
      <c r="U24" s="15"/>
      <c r="V24" s="15"/>
      <c r="W24" s="15"/>
      <c r="X24" s="15"/>
    </row>
    <row r="25" spans="1:24" x14ac:dyDescent="0.25">
      <c r="B25" s="6"/>
      <c r="C25" s="25" t="s">
        <v>18</v>
      </c>
      <c r="D25" s="25"/>
      <c r="E25" s="25"/>
      <c r="F25" s="25"/>
      <c r="G25" s="25"/>
      <c r="H25" s="28">
        <f>IF((STDEV(E20:N20)/AVERAGE(E20:N20))&gt;0.33,"неоднородна",(STDEV(E20:N20)/AVERAGE(E20:N20)))</f>
        <v>3.9604024191751595E-2</v>
      </c>
      <c r="I25" s="28"/>
      <c r="J25" s="28"/>
      <c r="T25" s="15"/>
      <c r="U25" s="15"/>
      <c r="V25" s="15"/>
      <c r="W25" s="15"/>
      <c r="X25" s="15"/>
    </row>
    <row r="26" spans="1:24" x14ac:dyDescent="0.25">
      <c r="B26" s="6"/>
      <c r="C26" s="24"/>
      <c r="D26" s="24"/>
      <c r="E26" s="24"/>
      <c r="F26" s="24"/>
      <c r="G26" s="17"/>
      <c r="H26" s="27"/>
      <c r="I26" s="27"/>
      <c r="J26" s="27"/>
      <c r="T26" s="15"/>
      <c r="U26" s="15"/>
      <c r="V26" s="15"/>
      <c r="W26" s="15"/>
      <c r="X26" s="15"/>
    </row>
    <row r="27" spans="1:24" x14ac:dyDescent="0.25">
      <c r="B27" s="6"/>
      <c r="C27" s="24"/>
      <c r="D27" s="24"/>
      <c r="E27" s="24"/>
      <c r="F27" s="24"/>
      <c r="G27" s="17"/>
      <c r="H27" s="26"/>
      <c r="I27" s="26"/>
      <c r="J27" s="26"/>
      <c r="T27" s="15"/>
      <c r="U27" s="15"/>
      <c r="V27" s="15"/>
      <c r="W27" s="15"/>
      <c r="X27" s="15"/>
    </row>
    <row r="28" spans="1:24" x14ac:dyDescent="0.25">
      <c r="T28" s="15"/>
      <c r="U28" s="15"/>
      <c r="V28" s="15"/>
      <c r="W28" s="15"/>
      <c r="X28" s="15"/>
    </row>
    <row r="29" spans="1:24" x14ac:dyDescent="0.25">
      <c r="N29" s="16"/>
      <c r="Q29" s="15"/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Q32" s="15"/>
      <c r="T32" s="15"/>
      <c r="U32" s="15"/>
      <c r="V32" s="15"/>
      <c r="W32" s="15"/>
      <c r="X32" s="15"/>
    </row>
    <row r="33" spans="9:24" x14ac:dyDescent="0.25">
      <c r="I33" s="16"/>
      <c r="Q33" s="15"/>
      <c r="T33" s="15"/>
      <c r="U33" s="15"/>
      <c r="V33" s="15"/>
      <c r="W33" s="15"/>
      <c r="X33" s="15"/>
    </row>
    <row r="36" spans="9:24" x14ac:dyDescent="0.25">
      <c r="S36" s="15"/>
    </row>
  </sheetData>
  <mergeCells count="41">
    <mergeCell ref="A1:R1"/>
    <mergeCell ref="A3:R3"/>
    <mergeCell ref="A4:R4"/>
    <mergeCell ref="A6:R6"/>
    <mergeCell ref="A5:R5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K20:L20"/>
    <mergeCell ref="M20:N20"/>
    <mergeCell ref="E16:F16"/>
    <mergeCell ref="C14:R14"/>
    <mergeCell ref="Q20:R20"/>
    <mergeCell ref="M16:N16"/>
    <mergeCell ref="M17:N17"/>
    <mergeCell ref="E20:F20"/>
    <mergeCell ref="G20:H20"/>
    <mergeCell ref="G17:H17"/>
    <mergeCell ref="E17:F17"/>
    <mergeCell ref="K17:L17"/>
    <mergeCell ref="I17:J17"/>
    <mergeCell ref="I20:J20"/>
    <mergeCell ref="C27:F27"/>
    <mergeCell ref="C24:G24"/>
    <mergeCell ref="C25:G25"/>
    <mergeCell ref="H27:J27"/>
    <mergeCell ref="H26:J26"/>
    <mergeCell ref="H25:J25"/>
    <mergeCell ref="H24:J24"/>
    <mergeCell ref="C26:F2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2026-08-11T07:57:42Z</dcterms:modified>
</cp:coreProperties>
</file>