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Savkuev\Desktop\Осень-зима\2\"/>
    </mc:Choice>
  </mc:AlternateContent>
  <xr:revisionPtr revIDLastSave="0" documentId="13_ncr:1_{EF190282-BB9E-4FF9-AA33-DAB6A0DC7BB2}" xr6:coauthVersionLast="47" xr6:coauthVersionMax="47" xr10:uidLastSave="{00000000-0000-0000-0000-000000000000}"/>
  <bookViews>
    <workbookView xWindow="1950" yWindow="0" windowWidth="29265" windowHeight="20880" activeTab="1" xr2:uid="{00000000-000D-0000-FFFF-FFFF00000000}"/>
  </bookViews>
  <sheets>
    <sheet name="Отчет" sheetId="1" r:id="rId1"/>
    <sheet name="Расчет цены" sheetId="2" r:id="rId2"/>
  </sheets>
  <definedNames>
    <definedName name="_Hlk196228386" localSheetId="1">'Расчет цены'!#REF!</definedName>
  </definedNames>
  <calcPr calcId="191029"/>
</workbook>
</file>

<file path=xl/calcChain.xml><?xml version="1.0" encoding="utf-8"?>
<calcChain xmlns="http://schemas.openxmlformats.org/spreadsheetml/2006/main">
  <c r="H13" i="2" l="1"/>
  <c r="I13" i="2" s="1"/>
  <c r="J13" i="2" s="1"/>
  <c r="K13" i="2"/>
  <c r="L13" i="2" s="1"/>
  <c r="N13" i="2"/>
  <c r="H14" i="2"/>
  <c r="M14" i="2" s="1"/>
  <c r="K14" i="2"/>
  <c r="L14" i="2" s="1"/>
  <c r="N14" i="2"/>
  <c r="H15" i="2"/>
  <c r="I15" i="2" s="1"/>
  <c r="J15" i="2" s="1"/>
  <c r="K15" i="2"/>
  <c r="L15" i="2" s="1"/>
  <c r="N15" i="2"/>
  <c r="H16" i="2"/>
  <c r="I16" i="2" s="1"/>
  <c r="J16" i="2" s="1"/>
  <c r="K16" i="2"/>
  <c r="L16" i="2" s="1"/>
  <c r="N16" i="2"/>
  <c r="H7" i="2"/>
  <c r="M7" i="2" s="1"/>
  <c r="K7" i="2"/>
  <c r="L7" i="2" s="1"/>
  <c r="K10" i="2"/>
  <c r="L10" i="2" s="1"/>
  <c r="H11" i="2"/>
  <c r="M11" i="2" s="1"/>
  <c r="K5" i="2"/>
  <c r="L5" i="2" s="1"/>
  <c r="N6" i="2"/>
  <c r="N7" i="2"/>
  <c r="N8" i="2"/>
  <c r="N9" i="2"/>
  <c r="N10" i="2"/>
  <c r="N11" i="2"/>
  <c r="N12" i="2"/>
  <c r="K6" i="2"/>
  <c r="L6" i="2" s="1"/>
  <c r="K8" i="2"/>
  <c r="L8" i="2" s="1"/>
  <c r="K9" i="2"/>
  <c r="L9" i="2" s="1"/>
  <c r="K11" i="2"/>
  <c r="L11" i="2" s="1"/>
  <c r="K12" i="2"/>
  <c r="L12" i="2" s="1"/>
  <c r="H6" i="2"/>
  <c r="M6" i="2" s="1"/>
  <c r="H8" i="2"/>
  <c r="M8" i="2" s="1"/>
  <c r="H9" i="2"/>
  <c r="M9" i="2" s="1"/>
  <c r="H10" i="2"/>
  <c r="M10" i="2" s="1"/>
  <c r="H12" i="2"/>
  <c r="M12" i="2" s="1"/>
  <c r="N5" i="2"/>
  <c r="M16" i="2" l="1"/>
  <c r="I14" i="2"/>
  <c r="J14" i="2" s="1"/>
  <c r="M13" i="2"/>
  <c r="M15" i="2"/>
  <c r="H5" i="2"/>
  <c r="I5" i="2" s="1"/>
  <c r="J5" i="2" s="1"/>
  <c r="N17" i="2"/>
  <c r="J19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M5" i="2" l="1"/>
  <c r="M17" i="2" s="1"/>
  <c r="C4" i="1"/>
</calcChain>
</file>

<file path=xl/sharedStrings.xml><?xml version="1.0" encoding="utf-8"?>
<sst xmlns="http://schemas.openxmlformats.org/spreadsheetml/2006/main" count="63" uniqueCount="52">
  <si>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</si>
  <si>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</si>
  <si>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</si>
  <si>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</si>
  <si>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</si>
  <si>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</si>
  <si>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</si>
  <si>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Однородность совокупности значений выявленных цен, используемых в расчете Н(М)ЦК, ЦКЕП</t>
  </si>
  <si>
    <t>Заказчик:</t>
  </si>
  <si>
    <t>дата</t>
  </si>
  <si>
    <t xml:space="preserve">Отчет № ___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</si>
  <si>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>Отчет составил:</t>
  </si>
  <si>
    <t>Реквизиты контракта, предмет</t>
  </si>
  <si>
    <t>Основания размещения заказа у единственного   поставщика (обоснование невозможности   или нецелесообразности использования иных способов определения поставщика, (подрядчика, исполнителя))</t>
  </si>
  <si>
    <t>Обоснование иных существенных условий контракта</t>
  </si>
  <si>
    <t>В связи с тем, что закупка осуществляется в рамках государственного оборонного заказа, выставляется требование о российском происхождении товара.   В связи с необходимостью осуществить закупку в сжатые сроки период поставки товара установлен с 20.01.2014г.  по 25.01.2014г.</t>
  </si>
  <si>
    <t>яйцо куриное пищевое столовое первой категории, выработанное и  промаркированное  в соответствии с требованиями ГОСТ Р 52121-2003, российского происхождения, сроком годности (хранения) не менее 20 суток с момента получения товара  при температуре хранения от 0 ˚С до 20˚С в количестве 26000 шт.</t>
  </si>
  <si>
    <t>Обоснование цены контракта (руб.) (расчет цены см. Приложение 1)</t>
  </si>
  <si>
    <t>______________________________________________
(наименование казенного/бюджетного учреждения)
адрес: _____________________________________,
телефон: _______________, факс: _____________,
адрес электронной почты: ____________________</t>
  </si>
  <si>
    <t>Закупка осуществляется в соответствии с п.4 ч.1 ст.93 Федерального закона от 05.04.2013 N 44-ФЗ "О контрактной системе в сфере закупок товаров, работ, услуг для обеспечения государственных и муниципальных нужд" в связи с возникновением у Заказчика необходимости в сжатые сроки осуществить закупку продуктов питания для обеспечения нормального функционирования учреждений ________, осуществляющих исполнение наказаний. Объем закупки обеспечивает потребность учреждений на период, необходимый для проведения конкурентных способов осуществления закупок.</t>
  </si>
  <si>
    <t>фио</t>
  </si>
  <si>
    <t>Н(М)ЦК, определяемая методом сопоставимых рыночных цен (анализа рынка)*</t>
  </si>
  <si>
    <t>ИТОГО</t>
  </si>
  <si>
    <t>Н(М)ЦК контракта с учетом округления цены за единицу, по среднему значению (руб.)</t>
  </si>
  <si>
    <t>Н(М)ЦК контракта с учетом  за единицу, по минимальному значению (руб.)</t>
  </si>
  <si>
    <t>рублей</t>
  </si>
  <si>
    <t>Начальная (максимальная) цена контракта установлена по минимальному значению в размере</t>
  </si>
  <si>
    <t xml:space="preserve">
Поставщик №1 
</t>
  </si>
  <si>
    <t xml:space="preserve">
 Поставщик№2 
 </t>
  </si>
  <si>
    <t xml:space="preserve">
Поставщик№3 
</t>
  </si>
  <si>
    <t>Наименование товара</t>
  </si>
  <si>
    <t>Ведущий экономист отдела государственных закупок</t>
  </si>
  <si>
    <t>Р.Б. Савкуев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</si>
  <si>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</si>
  <si>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</si>
  <si>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шт.</t>
  </si>
  <si>
    <t>«____» _____________  2026г.</t>
  </si>
  <si>
    <t xml:space="preserve"> Уайт-спирит</t>
  </si>
  <si>
    <t>л.</t>
  </si>
  <si>
    <t>Смазка тип 1</t>
  </si>
  <si>
    <t>Лен сантехнический</t>
  </si>
  <si>
    <t>кг.</t>
  </si>
  <si>
    <t>Кузбасс-лак</t>
  </si>
  <si>
    <t>Ацетон</t>
  </si>
  <si>
    <t>Клей плиточный</t>
  </si>
  <si>
    <t xml:space="preserve"> Смазка тип 2</t>
  </si>
  <si>
    <t xml:space="preserve"> Смазка тип 3</t>
  </si>
  <si>
    <t xml:space="preserve"> Смазка тип 4</t>
  </si>
  <si>
    <t>Нить уплотнительная</t>
  </si>
  <si>
    <t>Фумлента сантехническая</t>
  </si>
  <si>
    <t>Обоснование начальной (максимальной) цены контракта (НМЦК) на поставку расходных материалов, химических составов и лакокрасочной продукции для ремонтно-строительных и слесарно-монтажных работ для нужд ФГБУ "УЭЗ МИД России"</t>
  </si>
  <si>
    <t>Клейкая лента армированная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</si>
</sst>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 applyProtection="1">
      <alignment horizontal="right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2" fontId="11" fillId="2" borderId="0" xfId="0" applyNumberFormat="1" applyFont="1" applyFill="1"/>
    <xf numFmtId="0" fontId="11" fillId="2" borderId="0" xfId="0" applyFont="1" applyFill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7845</xdr:colOff>
      <xdr:row>3</xdr:row>
      <xdr:rowOff>1983441</xdr:rowOff>
    </xdr:from>
    <xdr:to>
      <xdr:col>9</xdr:col>
      <xdr:colOff>941295</xdr:colOff>
      <xdr:row>3</xdr:row>
      <xdr:rowOff>2335866</xdr:rowOff>
    </xdr:to>
    <xdr:pic>
      <xdr:nvPicPr>
        <xdr:cNvPr id="2089" name="Picture 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9404" y="3854823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1038786</xdr:colOff>
      <xdr:row>3</xdr:row>
      <xdr:rowOff>1663513</xdr:rowOff>
    </xdr:from>
    <xdr:to>
      <xdr:col>8</xdr:col>
      <xdr:colOff>996764</xdr:colOff>
      <xdr:row>3</xdr:row>
      <xdr:rowOff>2101663</xdr:rowOff>
    </xdr:to>
    <xdr:pic>
      <xdr:nvPicPr>
        <xdr:cNvPr id="2090" name="Picture 2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7257" y="353489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69137" y="3886199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3</xdr:row>
      <xdr:rowOff>1400175</xdr:rowOff>
    </xdr:from>
    <xdr:to>
      <xdr:col>10</xdr:col>
      <xdr:colOff>419100</xdr:colOff>
      <xdr:row>3</xdr:row>
      <xdr:rowOff>1628775</xdr:rowOff>
    </xdr:to>
    <xdr:pic>
      <xdr:nvPicPr>
        <xdr:cNvPr id="2092" name="Picture 6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4897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topLeftCell="A7" zoomScale="91" zoomScaleNormal="91" workbookViewId="0">
      <selection activeCell="A6" sqref="A6"/>
    </sheetView>
  </sheetViews>
  <sheetFormatPr defaultRowHeight="12.75" x14ac:dyDescent="0.2"/>
  <cols>
    <col min="1" max="1" width="45" style="2" customWidth="1"/>
    <col min="2" max="2" width="41.140625" style="2" customWidth="1"/>
    <col min="3" max="3" width="18.140625" style="2" customWidth="1"/>
    <col min="4" max="4" width="33.85546875" style="2" customWidth="1"/>
    <col min="5" max="10" width="28.5703125" style="2" customWidth="1"/>
    <col min="11" max="16384" width="9.140625" style="2"/>
  </cols>
  <sheetData>
    <row r="1" spans="1:4" ht="68.25" customHeight="1" x14ac:dyDescent="0.2">
      <c r="C1" s="37" t="s">
        <v>18</v>
      </c>
      <c r="D1" s="37"/>
    </row>
    <row r="2" spans="1:4" ht="72" customHeight="1" x14ac:dyDescent="0.2">
      <c r="A2" s="38" t="s">
        <v>10</v>
      </c>
      <c r="B2" s="38"/>
      <c r="C2" s="38"/>
      <c r="D2" s="38"/>
    </row>
    <row r="3" spans="1:4" ht="159" customHeight="1" x14ac:dyDescent="0.2">
      <c r="A3" s="3" t="s">
        <v>12</v>
      </c>
      <c r="B3" s="3" t="s">
        <v>13</v>
      </c>
      <c r="C3" s="3" t="s">
        <v>17</v>
      </c>
      <c r="D3" s="3" t="s">
        <v>14</v>
      </c>
    </row>
    <row r="4" spans="1:4" s="1" customFormat="1" ht="165" customHeight="1" x14ac:dyDescent="0.25">
      <c r="A4" s="10" t="s">
        <v>16</v>
      </c>
      <c r="B4" s="10" t="s">
        <v>19</v>
      </c>
      <c r="C4" s="13" t="e">
        <f>'Расчет цены'!#REF!</f>
        <v>#REF!</v>
      </c>
      <c r="D4" s="10" t="s">
        <v>15</v>
      </c>
    </row>
    <row r="5" spans="1:4" ht="15.75" customHeight="1" x14ac:dyDescent="0.25">
      <c r="A5" s="9" t="s">
        <v>11</v>
      </c>
    </row>
    <row r="6" spans="1:4" s="4" customFormat="1" ht="48.75" customHeight="1" x14ac:dyDescent="0.25">
      <c r="A6" s="6"/>
      <c r="C6" s="12"/>
      <c r="D6" s="11" t="s">
        <v>20</v>
      </c>
    </row>
    <row r="7" spans="1:4" s="4" customFormat="1" ht="18.75" customHeight="1" x14ac:dyDescent="0.25">
      <c r="A7" s="6"/>
      <c r="C7" s="7"/>
      <c r="D7" s="7"/>
    </row>
    <row r="8" spans="1:4" s="4" customFormat="1" ht="11.25" customHeight="1" x14ac:dyDescent="0.25">
      <c r="A8" s="6"/>
      <c r="C8" s="7"/>
      <c r="D8" s="8" t="s">
        <v>9</v>
      </c>
    </row>
    <row r="9" spans="1:4" ht="19.5" customHeight="1" x14ac:dyDescent="0.25">
      <c r="A9" s="9" t="s">
        <v>8</v>
      </c>
      <c r="C9" s="5"/>
    </row>
    <row r="10" spans="1:4" s="4" customFormat="1" ht="48" customHeight="1" x14ac:dyDescent="0.25">
      <c r="A10" s="6"/>
      <c r="C10" s="12"/>
      <c r="D10" s="11" t="s">
        <v>20</v>
      </c>
    </row>
    <row r="11" spans="1:4" ht="16.5" customHeight="1" x14ac:dyDescent="0.2"/>
    <row r="12" spans="1:4" x14ac:dyDescent="0.2">
      <c r="D12" s="8" t="s">
        <v>9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tabSelected="1" zoomScale="85" zoomScaleNormal="85" workbookViewId="0">
      <selection activeCell="S4" sqref="S4"/>
    </sheetView>
  </sheetViews>
  <sheetFormatPr defaultRowHeight="15" x14ac:dyDescent="0.25"/>
  <cols>
    <col min="1" max="1" width="3.140625" style="14" customWidth="1"/>
    <col min="2" max="2" width="30.7109375" style="14" customWidth="1"/>
    <col min="3" max="3" width="5.85546875" style="14" customWidth="1"/>
    <col min="4" max="4" width="6.85546875" style="14" customWidth="1"/>
    <col min="5" max="7" width="11.7109375" style="14" customWidth="1"/>
    <col min="8" max="8" width="15.5703125" style="14" customWidth="1"/>
    <col min="9" max="9" width="15.42578125" style="14" customWidth="1"/>
    <col min="10" max="10" width="14.28515625" style="14" customWidth="1"/>
    <col min="11" max="11" width="22.7109375" style="14" customWidth="1"/>
    <col min="12" max="12" width="12.28515625" style="14" customWidth="1"/>
    <col min="13" max="13" width="15.140625" style="14" customWidth="1"/>
    <col min="14" max="14" width="18" style="14" customWidth="1"/>
    <col min="15" max="16384" width="9.140625" style="14"/>
  </cols>
  <sheetData>
    <row r="1" spans="1:14" ht="27" customHeight="1" x14ac:dyDescent="0.25">
      <c r="K1" s="41"/>
      <c r="L1" s="42"/>
      <c r="M1" s="42"/>
    </row>
    <row r="2" spans="1:14" ht="81" customHeight="1" thickBot="1" x14ac:dyDescent="0.3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48" customHeight="1" thickBot="1" x14ac:dyDescent="0.3">
      <c r="A3" s="43" t="s">
        <v>0</v>
      </c>
      <c r="B3" s="43" t="s">
        <v>30</v>
      </c>
      <c r="C3" s="43" t="s">
        <v>1</v>
      </c>
      <c r="D3" s="43" t="s">
        <v>2</v>
      </c>
      <c r="E3" s="43" t="s">
        <v>3</v>
      </c>
      <c r="F3" s="43"/>
      <c r="G3" s="43"/>
      <c r="H3" s="44" t="s">
        <v>7</v>
      </c>
      <c r="I3" s="44"/>
      <c r="J3" s="44"/>
      <c r="K3" s="43" t="s">
        <v>21</v>
      </c>
      <c r="L3" s="43"/>
      <c r="M3" s="43"/>
      <c r="N3" s="43"/>
    </row>
    <row r="4" spans="1:14" ht="185.25" customHeight="1" thickBot="1" x14ac:dyDescent="0.3">
      <c r="A4" s="43"/>
      <c r="B4" s="43"/>
      <c r="C4" s="43"/>
      <c r="D4" s="43"/>
      <c r="E4" s="23" t="s">
        <v>27</v>
      </c>
      <c r="F4" s="23" t="s">
        <v>28</v>
      </c>
      <c r="G4" s="23" t="s">
        <v>29</v>
      </c>
      <c r="H4" s="23" t="s">
        <v>5</v>
      </c>
      <c r="I4" s="23" t="s">
        <v>4</v>
      </c>
      <c r="J4" s="23" t="s">
        <v>33</v>
      </c>
      <c r="K4" s="25" t="s">
        <v>34</v>
      </c>
      <c r="L4" s="26" t="s">
        <v>6</v>
      </c>
      <c r="M4" s="26" t="s">
        <v>23</v>
      </c>
      <c r="N4" s="27" t="s">
        <v>24</v>
      </c>
    </row>
    <row r="5" spans="1:14" ht="15.75" thickBot="1" x14ac:dyDescent="0.3">
      <c r="A5" s="34">
        <v>1</v>
      </c>
      <c r="B5" s="22" t="s">
        <v>37</v>
      </c>
      <c r="C5" s="22" t="s">
        <v>38</v>
      </c>
      <c r="D5" s="22">
        <v>5</v>
      </c>
      <c r="E5" s="36">
        <v>615</v>
      </c>
      <c r="F5" s="28">
        <v>671</v>
      </c>
      <c r="G5" s="28">
        <v>721</v>
      </c>
      <c r="H5" s="28">
        <f t="shared" ref="H5:H16" si="0">ROUND((E5+F5+G5)/3,2)</f>
        <v>669</v>
      </c>
      <c r="I5" s="29">
        <f t="shared" ref="I5:I16" si="1">SQRT(((SUM((POWER(G5-H5,2)),(POWER(F5-H5,2)),(POWER(E5-H5,2)))/(COLUMNS(E5:G5)-1))))</f>
        <v>53.028294334251406</v>
      </c>
      <c r="J5" s="30">
        <f t="shared" ref="J5:J16" si="2">I5/H5*100</f>
        <v>7.9265013952543208</v>
      </c>
      <c r="K5" s="24">
        <f t="shared" ref="K5:K16" si="3">((D5/3)*(SUM(E5:G5)))</f>
        <v>3345</v>
      </c>
      <c r="L5" s="31">
        <f t="shared" ref="L5:L16" si="4">K5/D5</f>
        <v>669</v>
      </c>
      <c r="M5" s="24">
        <f t="shared" ref="M5:M16" si="5">H5*D5</f>
        <v>3345</v>
      </c>
      <c r="N5" s="32">
        <f>D5*E5</f>
        <v>3075</v>
      </c>
    </row>
    <row r="6" spans="1:14" ht="15.75" thickBot="1" x14ac:dyDescent="0.3">
      <c r="A6" s="34">
        <v>2</v>
      </c>
      <c r="B6" s="22" t="s">
        <v>39</v>
      </c>
      <c r="C6" s="22" t="s">
        <v>35</v>
      </c>
      <c r="D6" s="22">
        <v>17</v>
      </c>
      <c r="E6" s="36">
        <v>500</v>
      </c>
      <c r="F6" s="28">
        <v>511</v>
      </c>
      <c r="G6" s="28">
        <v>535.79999999999995</v>
      </c>
      <c r="H6" s="28">
        <f t="shared" si="0"/>
        <v>515.6</v>
      </c>
      <c r="I6" s="29">
        <f t="shared" si="1"/>
        <v>18.337938815472121</v>
      </c>
      <c r="J6" s="30">
        <f t="shared" si="2"/>
        <v>3.5566211822094878</v>
      </c>
      <c r="K6" s="24">
        <f t="shared" si="3"/>
        <v>8765.2000000000007</v>
      </c>
      <c r="L6" s="31">
        <f t="shared" si="4"/>
        <v>515.6</v>
      </c>
      <c r="M6" s="24">
        <f t="shared" si="5"/>
        <v>8765.2000000000007</v>
      </c>
      <c r="N6" s="32">
        <f t="shared" ref="N6:N16" si="6">D6*E6</f>
        <v>8500</v>
      </c>
    </row>
    <row r="7" spans="1:14" ht="15.75" thickBot="1" x14ac:dyDescent="0.3">
      <c r="A7" s="34">
        <v>3</v>
      </c>
      <c r="B7" s="22" t="s">
        <v>40</v>
      </c>
      <c r="C7" s="22" t="s">
        <v>41</v>
      </c>
      <c r="D7" s="22">
        <v>2</v>
      </c>
      <c r="E7" s="36">
        <v>500</v>
      </c>
      <c r="F7" s="28">
        <v>526.79999999999995</v>
      </c>
      <c r="G7" s="28">
        <v>537.1</v>
      </c>
      <c r="H7" s="28">
        <f t="shared" si="0"/>
        <v>521.29999999999995</v>
      </c>
      <c r="I7" s="29">
        <f t="shared" si="1"/>
        <v>19.151762320998035</v>
      </c>
      <c r="J7" s="30">
        <f t="shared" si="2"/>
        <v>3.6738465990788485</v>
      </c>
      <c r="K7" s="24">
        <f t="shared" si="3"/>
        <v>1042.5999999999999</v>
      </c>
      <c r="L7" s="31">
        <f t="shared" si="4"/>
        <v>521.29999999999995</v>
      </c>
      <c r="M7" s="24">
        <f t="shared" si="5"/>
        <v>1042.5999999999999</v>
      </c>
      <c r="N7" s="32">
        <f t="shared" si="6"/>
        <v>1000</v>
      </c>
    </row>
    <row r="8" spans="1:14" ht="15.75" thickBot="1" x14ac:dyDescent="0.3">
      <c r="A8" s="34">
        <v>4</v>
      </c>
      <c r="B8" s="22" t="s">
        <v>42</v>
      </c>
      <c r="C8" s="22" t="s">
        <v>41</v>
      </c>
      <c r="D8" s="22">
        <v>10</v>
      </c>
      <c r="E8" s="36">
        <v>212.7</v>
      </c>
      <c r="F8" s="28">
        <v>222</v>
      </c>
      <c r="G8" s="28">
        <v>237.7</v>
      </c>
      <c r="H8" s="28">
        <f t="shared" si="0"/>
        <v>224.13</v>
      </c>
      <c r="I8" s="29">
        <f t="shared" si="1"/>
        <v>12.63579637379457</v>
      </c>
      <c r="J8" s="30">
        <f t="shared" si="2"/>
        <v>5.6377086395371299</v>
      </c>
      <c r="K8" s="24">
        <f t="shared" si="3"/>
        <v>2241.3333333333335</v>
      </c>
      <c r="L8" s="31">
        <f t="shared" si="4"/>
        <v>224.13333333333335</v>
      </c>
      <c r="M8" s="24">
        <f t="shared" si="5"/>
        <v>2241.3000000000002</v>
      </c>
      <c r="N8" s="32">
        <f t="shared" si="6"/>
        <v>2127</v>
      </c>
    </row>
    <row r="9" spans="1:14" ht="15.75" thickBot="1" x14ac:dyDescent="0.3">
      <c r="A9" s="34">
        <v>5</v>
      </c>
      <c r="B9" s="22" t="s">
        <v>43</v>
      </c>
      <c r="C9" s="22" t="s">
        <v>38</v>
      </c>
      <c r="D9" s="22">
        <v>4</v>
      </c>
      <c r="E9" s="36">
        <v>232</v>
      </c>
      <c r="F9" s="28">
        <v>269</v>
      </c>
      <c r="G9" s="28">
        <v>273</v>
      </c>
      <c r="H9" s="28">
        <f t="shared" si="0"/>
        <v>258</v>
      </c>
      <c r="I9" s="29">
        <f t="shared" si="1"/>
        <v>22.605309110914629</v>
      </c>
      <c r="J9" s="30">
        <f t="shared" si="2"/>
        <v>8.7617477174087703</v>
      </c>
      <c r="K9" s="24">
        <f t="shared" si="3"/>
        <v>1032</v>
      </c>
      <c r="L9" s="31">
        <f t="shared" si="4"/>
        <v>258</v>
      </c>
      <c r="M9" s="24">
        <f t="shared" si="5"/>
        <v>1032</v>
      </c>
      <c r="N9" s="32">
        <f t="shared" si="6"/>
        <v>928</v>
      </c>
    </row>
    <row r="10" spans="1:14" ht="15.75" thickBot="1" x14ac:dyDescent="0.3">
      <c r="A10" s="34">
        <v>6</v>
      </c>
      <c r="B10" s="22" t="s">
        <v>44</v>
      </c>
      <c r="C10" s="22" t="s">
        <v>41</v>
      </c>
      <c r="D10" s="22">
        <v>25</v>
      </c>
      <c r="E10" s="36">
        <v>49</v>
      </c>
      <c r="F10" s="28">
        <v>51</v>
      </c>
      <c r="G10" s="28">
        <v>57</v>
      </c>
      <c r="H10" s="28">
        <f t="shared" si="0"/>
        <v>52.33</v>
      </c>
      <c r="I10" s="29">
        <f t="shared" si="1"/>
        <v>4.1633340005337072</v>
      </c>
      <c r="J10" s="30">
        <f t="shared" si="2"/>
        <v>7.9559220342704133</v>
      </c>
      <c r="K10" s="24">
        <f t="shared" si="3"/>
        <v>1308.3333333333335</v>
      </c>
      <c r="L10" s="31">
        <f t="shared" si="4"/>
        <v>52.333333333333343</v>
      </c>
      <c r="M10" s="24">
        <f t="shared" si="5"/>
        <v>1308.25</v>
      </c>
      <c r="N10" s="32">
        <f t="shared" si="6"/>
        <v>1225</v>
      </c>
    </row>
    <row r="11" spans="1:14" ht="15.75" thickBot="1" x14ac:dyDescent="0.3">
      <c r="A11" s="34">
        <v>7</v>
      </c>
      <c r="B11" s="22" t="s">
        <v>45</v>
      </c>
      <c r="C11" s="22" t="s">
        <v>38</v>
      </c>
      <c r="D11" s="22">
        <v>1</v>
      </c>
      <c r="E11" s="36">
        <v>1650</v>
      </c>
      <c r="F11" s="28">
        <v>1905</v>
      </c>
      <c r="G11" s="28">
        <v>1780</v>
      </c>
      <c r="H11" s="28">
        <f t="shared" si="0"/>
        <v>1778.33</v>
      </c>
      <c r="I11" s="29">
        <f t="shared" si="1"/>
        <v>127.50816973825637</v>
      </c>
      <c r="J11" s="30">
        <f t="shared" si="2"/>
        <v>7.1701073331865501</v>
      </c>
      <c r="K11" s="24">
        <f t="shared" si="3"/>
        <v>1778.3333333333333</v>
      </c>
      <c r="L11" s="31">
        <f t="shared" si="4"/>
        <v>1778.3333333333333</v>
      </c>
      <c r="M11" s="24">
        <f t="shared" si="5"/>
        <v>1778.33</v>
      </c>
      <c r="N11" s="32">
        <f t="shared" si="6"/>
        <v>1650</v>
      </c>
    </row>
    <row r="12" spans="1:14" ht="15.75" thickBot="1" x14ac:dyDescent="0.3">
      <c r="A12" s="34">
        <v>8</v>
      </c>
      <c r="B12" s="22" t="s">
        <v>46</v>
      </c>
      <c r="C12" s="22" t="s">
        <v>41</v>
      </c>
      <c r="D12" s="22">
        <v>5</v>
      </c>
      <c r="E12" s="36">
        <v>360</v>
      </c>
      <c r="F12" s="28">
        <v>381.7</v>
      </c>
      <c r="G12" s="28">
        <v>388.2</v>
      </c>
      <c r="H12" s="28">
        <f t="shared" si="0"/>
        <v>376.63</v>
      </c>
      <c r="I12" s="29">
        <f t="shared" si="1"/>
        <v>14.766968206101069</v>
      </c>
      <c r="J12" s="30">
        <f t="shared" si="2"/>
        <v>3.9208157093436711</v>
      </c>
      <c r="K12" s="24">
        <f t="shared" si="3"/>
        <v>1883.166666666667</v>
      </c>
      <c r="L12" s="31">
        <f t="shared" si="4"/>
        <v>376.63333333333338</v>
      </c>
      <c r="M12" s="24">
        <f t="shared" si="5"/>
        <v>1883.15</v>
      </c>
      <c r="N12" s="32">
        <f t="shared" si="6"/>
        <v>1800</v>
      </c>
    </row>
    <row r="13" spans="1:14" ht="15.75" thickBot="1" x14ac:dyDescent="0.3">
      <c r="A13" s="34">
        <v>9</v>
      </c>
      <c r="B13" s="22" t="s">
        <v>47</v>
      </c>
      <c r="C13" s="22" t="s">
        <v>41</v>
      </c>
      <c r="D13" s="22">
        <v>12</v>
      </c>
      <c r="E13" s="36">
        <v>301</v>
      </c>
      <c r="F13" s="28">
        <v>311.5</v>
      </c>
      <c r="G13" s="28">
        <v>317.60000000000002</v>
      </c>
      <c r="H13" s="28">
        <f t="shared" si="0"/>
        <v>310.02999999999997</v>
      </c>
      <c r="I13" s="29">
        <f t="shared" si="1"/>
        <v>8.3966272991005244</v>
      </c>
      <c r="J13" s="30">
        <f t="shared" si="2"/>
        <v>2.7083273551270928</v>
      </c>
      <c r="K13" s="24">
        <f t="shared" si="3"/>
        <v>3720.4</v>
      </c>
      <c r="L13" s="31">
        <f t="shared" si="4"/>
        <v>310.03333333333336</v>
      </c>
      <c r="M13" s="24">
        <f t="shared" si="5"/>
        <v>3720.3599999999997</v>
      </c>
      <c r="N13" s="32">
        <f t="shared" si="6"/>
        <v>3612</v>
      </c>
    </row>
    <row r="14" spans="1:14" ht="15.75" thickBot="1" x14ac:dyDescent="0.3">
      <c r="A14" s="34">
        <v>10</v>
      </c>
      <c r="B14" s="22" t="s">
        <v>48</v>
      </c>
      <c r="C14" s="22" t="s">
        <v>35</v>
      </c>
      <c r="D14" s="22">
        <v>3</v>
      </c>
      <c r="E14" s="36">
        <v>409</v>
      </c>
      <c r="F14" s="28">
        <v>413</v>
      </c>
      <c r="G14" s="28">
        <v>423.69</v>
      </c>
      <c r="H14" s="28">
        <f t="shared" si="0"/>
        <v>415.23</v>
      </c>
      <c r="I14" s="29">
        <f t="shared" si="1"/>
        <v>7.5946494323306313</v>
      </c>
      <c r="J14" s="30">
        <f t="shared" si="2"/>
        <v>1.8290223327627173</v>
      </c>
      <c r="K14" s="24">
        <f t="shared" si="3"/>
        <v>1245.69</v>
      </c>
      <c r="L14" s="31">
        <f t="shared" si="4"/>
        <v>415.23</v>
      </c>
      <c r="M14" s="24">
        <f t="shared" si="5"/>
        <v>1245.69</v>
      </c>
      <c r="N14" s="32">
        <f t="shared" si="6"/>
        <v>1227</v>
      </c>
    </row>
    <row r="15" spans="1:14" ht="15.75" thickBot="1" x14ac:dyDescent="0.3">
      <c r="A15" s="34">
        <v>11</v>
      </c>
      <c r="B15" s="22" t="s">
        <v>49</v>
      </c>
      <c r="C15" s="22" t="s">
        <v>35</v>
      </c>
      <c r="D15" s="22">
        <v>10</v>
      </c>
      <c r="E15" s="36">
        <v>89</v>
      </c>
      <c r="F15" s="28">
        <v>91.2</v>
      </c>
      <c r="G15" s="28">
        <v>95.4</v>
      </c>
      <c r="H15" s="28">
        <f t="shared" si="0"/>
        <v>91.87</v>
      </c>
      <c r="I15" s="29">
        <f t="shared" si="1"/>
        <v>3.2516688023228961</v>
      </c>
      <c r="J15" s="30">
        <f t="shared" si="2"/>
        <v>3.539423971179815</v>
      </c>
      <c r="K15" s="24">
        <f t="shared" si="3"/>
        <v>918.66666666666674</v>
      </c>
      <c r="L15" s="31">
        <f t="shared" si="4"/>
        <v>91.866666666666674</v>
      </c>
      <c r="M15" s="24">
        <f t="shared" si="5"/>
        <v>918.7</v>
      </c>
      <c r="N15" s="32">
        <f t="shared" si="6"/>
        <v>890</v>
      </c>
    </row>
    <row r="16" spans="1:14" ht="15.75" thickBot="1" x14ac:dyDescent="0.3">
      <c r="A16" s="34">
        <v>12</v>
      </c>
      <c r="B16" s="22" t="s">
        <v>51</v>
      </c>
      <c r="C16" s="22" t="s">
        <v>35</v>
      </c>
      <c r="D16" s="22">
        <v>3</v>
      </c>
      <c r="E16" s="36">
        <v>505</v>
      </c>
      <c r="F16" s="28">
        <v>534</v>
      </c>
      <c r="G16" s="28">
        <v>538.34</v>
      </c>
      <c r="H16" s="28">
        <f t="shared" si="0"/>
        <v>525.78</v>
      </c>
      <c r="I16" s="29">
        <f t="shared" si="1"/>
        <v>18.126367534616538</v>
      </c>
      <c r="J16" s="30">
        <f t="shared" si="2"/>
        <v>3.4475194063327894</v>
      </c>
      <c r="K16" s="24">
        <f t="shared" si="3"/>
        <v>1577.3400000000001</v>
      </c>
      <c r="L16" s="31">
        <f t="shared" si="4"/>
        <v>525.78000000000009</v>
      </c>
      <c r="M16" s="24">
        <f t="shared" si="5"/>
        <v>1577.34</v>
      </c>
      <c r="N16" s="32">
        <f t="shared" si="6"/>
        <v>1515</v>
      </c>
    </row>
    <row r="17" spans="1:14" ht="15" customHeight="1" thickBot="1" x14ac:dyDescent="0.3">
      <c r="A17" s="40" t="s">
        <v>22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>
        <f>SUM(M5:M16)</f>
        <v>28857.920000000002</v>
      </c>
      <c r="N17" s="35">
        <f>SUM(N5:N16)</f>
        <v>27549</v>
      </c>
    </row>
    <row r="19" spans="1:14" ht="27.75" customHeight="1" x14ac:dyDescent="0.25">
      <c r="B19" s="39" t="s">
        <v>26</v>
      </c>
      <c r="C19" s="39"/>
      <c r="D19" s="39"/>
      <c r="E19" s="39"/>
      <c r="F19" s="39"/>
      <c r="G19" s="39"/>
      <c r="H19" s="39"/>
      <c r="I19" s="39"/>
      <c r="J19" s="15">
        <f>N17</f>
        <v>27549</v>
      </c>
      <c r="K19" s="16" t="s">
        <v>25</v>
      </c>
    </row>
    <row r="21" spans="1:14" ht="30" x14ac:dyDescent="0.25">
      <c r="B21" s="17" t="s">
        <v>31</v>
      </c>
      <c r="K21" s="18" t="s">
        <v>32</v>
      </c>
    </row>
    <row r="23" spans="1:14" x14ac:dyDescent="0.25">
      <c r="I23" s="19"/>
      <c r="J23" s="19" t="s">
        <v>36</v>
      </c>
      <c r="K23" s="19"/>
    </row>
    <row r="35" spans="2:7" x14ac:dyDescent="0.25">
      <c r="B35" s="20"/>
      <c r="C35"/>
      <c r="D35"/>
      <c r="E35"/>
      <c r="F35"/>
      <c r="G35"/>
    </row>
    <row r="36" spans="2:7" x14ac:dyDescent="0.25">
      <c r="B36" s="21"/>
      <c r="C36"/>
      <c r="D36"/>
      <c r="E36"/>
      <c r="F36"/>
      <c r="G36"/>
    </row>
    <row r="37" spans="2:7" x14ac:dyDescent="0.25">
      <c r="B37" s="21"/>
      <c r="C37"/>
      <c r="D37"/>
      <c r="E37"/>
      <c r="F37"/>
      <c r="G37"/>
    </row>
    <row r="38" spans="2:7" x14ac:dyDescent="0.25">
      <c r="B38" s="21"/>
      <c r="C38"/>
      <c r="D38"/>
      <c r="E38"/>
      <c r="F38"/>
      <c r="G38"/>
    </row>
    <row r="39" spans="2:7" x14ac:dyDescent="0.25">
      <c r="B39" s="21"/>
      <c r="C39"/>
      <c r="D39"/>
      <c r="E39"/>
      <c r="F39"/>
      <c r="G39"/>
    </row>
    <row r="40" spans="2:7" x14ac:dyDescent="0.25">
      <c r="B40" s="21"/>
      <c r="C40"/>
      <c r="D40"/>
      <c r="E40"/>
      <c r="F40"/>
      <c r="G40"/>
    </row>
  </sheetData>
  <mergeCells count="11">
    <mergeCell ref="B19:I19"/>
    <mergeCell ref="A17:L17"/>
    <mergeCell ref="K1:M1"/>
    <mergeCell ref="A3:A4"/>
    <mergeCell ref="B3:B4"/>
    <mergeCell ref="C3:C4"/>
    <mergeCell ref="D3:D4"/>
    <mergeCell ref="E3:G3"/>
    <mergeCell ref="H3:J3"/>
    <mergeCell ref="K3:N3"/>
    <mergeCell ref="A2:N2"/>
  </mergeCells>
  <phoneticPr fontId="14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73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Руслан Б. Савкуев</cp:lastModifiedBy>
  <cp:lastPrinted>2026-05-28T08:09:09Z</cp:lastPrinted>
  <dcterms:created xsi:type="dcterms:W3CDTF">2014-01-15T18:15:09Z</dcterms:created>
  <dcterms:modified xsi:type="dcterms:W3CDTF">2026-05-28T08:09:32Z</dcterms:modified>
</cp:coreProperties>
</file>