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definedNames>
    <definedName name="_xlnm.Print_Area" localSheetId="3">'Расчет средневзвешенной цены'!$A$1:$J$11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H6" i="5" l="1"/>
  <c r="M9" i="1"/>
  <c r="M8" i="1"/>
  <c r="M7" i="1"/>
  <c r="M6" i="1"/>
  <c r="I9" i="1"/>
  <c r="K9" i="1"/>
  <c r="I8" i="1"/>
  <c r="K8" i="1"/>
  <c r="I7" i="1"/>
  <c r="K7" i="1"/>
  <c r="I6" i="1"/>
  <c r="K6" i="1"/>
  <c r="O6" i="1"/>
  <c r="O7" i="1"/>
  <c r="O8" i="1"/>
  <c r="O9" i="1"/>
  <c r="O10" i="1"/>
  <c r="K5" i="3"/>
  <c r="H17" i="5"/>
  <c r="H12" i="5"/>
  <c r="H15" i="5"/>
  <c r="H16" i="5"/>
  <c r="I15" i="5"/>
  <c r="I7" i="4"/>
  <c r="J8" i="4"/>
  <c r="J7" i="4"/>
  <c r="J5" i="4"/>
  <c r="I10" i="4"/>
  <c r="I9" i="4"/>
  <c r="I6" i="4"/>
  <c r="I5" i="4"/>
  <c r="I8" i="4"/>
  <c r="H13" i="5"/>
  <c r="H14" i="5"/>
  <c r="I12" i="5"/>
  <c r="H9" i="5"/>
  <c r="H10" i="5"/>
  <c r="H11" i="5"/>
  <c r="I9" i="5"/>
  <c r="H7" i="5"/>
  <c r="H8" i="5"/>
  <c r="I6" i="5"/>
  <c r="K95" i="3"/>
  <c r="K77" i="3"/>
  <c r="K63" i="3"/>
</calcChain>
</file>

<file path=xl/sharedStrings.xml><?xml version="1.0" encoding="utf-8"?>
<sst xmlns="http://schemas.openxmlformats.org/spreadsheetml/2006/main" count="719" uniqueCount="222">
  <si>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</si>
  <si>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</si>
  <si>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</si>
  <si>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</si>
  <si>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</si>
  <si>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</si>
  <si>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</si>
  <si>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</si>
  <si>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</si>
  <si>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</si>
  <si>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</si>
  <si>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</si>
  <si>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</si>
  <si>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</si>
  <si>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</si>
  <si>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{Номер}</t>
  </si>
  <si>
    <t>ИТОГО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</si>
  <si>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</si>
  <si>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</si>
  <si>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</si>
  <si>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Контракт/ Коммерческое предложение</t>
  </si>
  <si>
    <t>Количество в упаковке</t>
  </si>
  <si>
    <t>Цена за единицу, без учета НДС и оптовой надбавки, руб.</t>
  </si>
  <si>
    <t>Цена за ед. для расчета, руб.</t>
  </si>
  <si>
    <t>{ИтоговаяЦена}</t>
  </si>
  <si>
    <t>ТН</t>
  </si>
  <si>
    <t>МНН</t>
  </si>
  <si>
    <t>Лек. форма/ Дозировка</t>
  </si>
  <si>
    <t>Информация о владельце РУ, страна</t>
  </si>
  <si>
    <t>Зарегистрированная предельная цена за упак. без учета НДС, и опт. надбавки, руб.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</si>
  <si>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</si>
  <si>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</si>
  <si>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</si>
  <si>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</si>
  <si>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</si>
  <si>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Цена из контракта, руб. / упаковка</t>
  </si>
  <si>
    <t>Средневзвешенная цена за единицу товара без учета НДС и опт.надбавки, руб.</t>
  </si>
  <si>
    <t>Количество, ед.изм.</t>
  </si>
  <si>
    <t>1</t>
  </si>
  <si>
    <t>НАТРИЯ ХЛОРИД, РАСТВОР ДЛЯ ИНЪЕКЦИЙ, 9 мг/мл</t>
  </si>
  <si>
    <t>21.20.23.199-000004-1-00015-0000000000000</t>
  </si>
  <si>
    <t>миллилитр</t>
  </si>
  <si>
    <t>1 x НАТРИЯ ХЛОРИД; РАСТВОРИТЕЛЬ ДЛЯ ПРИГОТОВЛЕНИЯ ЛЕКАРСТВЕННЫХ ФОРМ ДЛЯ ИНЪЕКЦИЙ; 9 мг/мл</t>
  </si>
  <si>
    <t>2</t>
  </si>
  <si>
    <t>3</t>
  </si>
  <si>
    <t>ВОДА ДЛЯ ИНЪЕКЦИЙ, РАСТВОРИТЕЛЬ ДЛЯ ПРИГОТОВЛЕНИЯ ЛЕКАРСТВЕННЫХ ФОРМ ДЛЯ ИНЪЕКЦИЙ, ~</t>
  </si>
  <si>
    <t>21.20.23.199-000002-1-00013-0000000000000</t>
  </si>
  <si>
    <t>4</t>
  </si>
  <si>
    <t>КП1</t>
  </si>
  <si>
    <t>КП2</t>
  </si>
  <si>
    <t>КП3</t>
  </si>
  <si>
    <t>Натрия хлорид</t>
  </si>
  <si>
    <t xml:space="preserve">Вл.Вып.к.Перв.Уп.Втор.Уп.Пр.Общество с ограниченной ответственностью "Краснодарский завод инфузионных растворов СТЕРИТЕК" (ООО "СТЕРИТЕК"), Россия (2311080250); </t>
  </si>
  <si>
    <t>раствор для инфузий, 0.9%, 500 мл - бутылка (24)  - коробка картонная (для стационаров)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</si>
  <si>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</si>
  <si>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раствор для инфузий, 0.9%, 500 мл - флакон (1)  - пачка картонная</t>
  </si>
  <si>
    <t>раствор для инфузий, 0.9%, 500 мл - контейнеры (1)  / с 2 портами / - пакеты</t>
  </si>
  <si>
    <t xml:space="preserve"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 </t>
  </si>
  <si>
    <t>раствор для инфузий, 0.9%, 500 мл - контейнер (12)  - ящик картонный (для стационаров)</t>
  </si>
  <si>
    <t xml:space="preserve">Вл.Вып.к.Перв.Уп.Втор.Уп.Пр.Общество с ограниченной ответственностью "МОСФАРМ" (ООО "МОСФАРМ"), Россия (5042121905); </t>
  </si>
  <si>
    <t>раствор для инфузий, 0.9%, 500 мл - бутылка (26)  - ящик картонный (для стационаров)</t>
  </si>
  <si>
    <t>раствор для инфузий, 0.9%, 500 мл - флакон полимерный с крышкой (25)  / с 2 портами / - коробка картонная (для стационаров)</t>
  </si>
  <si>
    <t>раствор для инфузий, 0.9%, 500 мл - флаконы (20)  - коробка картонная (для стационаров)</t>
  </si>
  <si>
    <t xml:space="preserve">Вл.ООО "Росва Фарм", Россия (4028070894); Вып.к.Перв.Уп.Втор.Уп.Пр.Общество с ограниченной ответственностью "Росва Фарм", Россия (4028070894); </t>
  </si>
  <si>
    <t>раствор для инфузий, 0.9%, 500 мл - контейнеры с 2 портами (20)  - ящики картонные (для стационаров)</t>
  </si>
  <si>
    <t>раствор для инфузий, 0.9%, 500 мл - флакон полимерный с крышкой (15)  / с 1 портом / - коробка картонная (для стационаров)</t>
  </si>
  <si>
    <t>Натрия хлорид-СОЛОфарм</t>
  </si>
  <si>
    <t>раствор для инфузий ~, 0.9%, 500 мл - флакон (1)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</si>
  <si>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</si>
  <si>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раствор для инфузий, 0.9%, 500 мл - бутылки (20)  - ящики картонные (для стационаров)</t>
  </si>
  <si>
    <t xml:space="preserve">Вл.Вып.к.Перв.Уп.Втор.Уп.Пр.Общество с ограниченной ответственностью "ИСТ-ФАРМ" (ООО "ИСТ-ФАРМ"), Россия (2511087220); </t>
  </si>
  <si>
    <t>раствор для инфузий ~, 0.9%, 500 мл - флакон (20)  - гофрокороб картонный</t>
  </si>
  <si>
    <t>раствор для инфузий ~, 0.9%, 500 мл - флакон (20)  - лоток картонный (для стационаров)</t>
  </si>
  <si>
    <t>раствор для инфузий, 0.9%, 500 мл - флакон (15)  / с 1 портом / - ящик картонный (для стационаров)</t>
  </si>
  <si>
    <t>раствор для инфузий, 0.9%, 500 мл - бутылка стеклянная (15)  - коробки картонные (для стационаров)</t>
  </si>
  <si>
    <t>раствор для инфузий, 0.9%, 500 мл - контейнер в пакете (20)  / с 1 портом / - ящик картонный (для стационаров)</t>
  </si>
  <si>
    <t>раствор для инфузий, 0.9%, 500 мл - бутылка стеклянная (1)  - пачка картонная</t>
  </si>
  <si>
    <t>раствор для инфузий, 0.9%, 500 мл - флакон (1)  / с 1 портом / - пачка картонная</t>
  </si>
  <si>
    <t>раствор для инфузий, 0.9%, 500 мл - контейнеры с 2 портами (12)  - ящик картонный (для стационаров)</t>
  </si>
  <si>
    <t xml:space="preserve">Вл.Общество с ограниченной ответственностью "Завод Медсинтез" (ООО "Завод Медсинтез"), Россия (6629012040); Вып.к.Перв.Уп.Втор.Уп.Пр.Общество с ограниченной ответственностью "Завод Медсинтез" (ООО "Завод Медсинтез"), Россия (6629012040); </t>
  </si>
  <si>
    <t>раствор для инфузий, 0.9%, 500 мл - контейнер (22)  - ящик картонный (для стационаров)</t>
  </si>
  <si>
    <t>раствор для инфузий, 0.9%, 500 мл - бутылка (12)  - ящик картонный (для стационаров)</t>
  </si>
  <si>
    <t>раствор для инфузий, 0.9%, 500 мл - бутылка (25)  - коробка картонная (для стационаров)</t>
  </si>
  <si>
    <t>раствор для инфузий, 0.9%, 500 мл - контейнеры с 1 портом (20)  / в комплекте с устройством для вливания с присоединительным конусом "Луер"/"Луер-Локк"/канюля "МП-микс"/"МП-минимикс" / - ящики картонные (для стационаров)</t>
  </si>
  <si>
    <t>раствор для инфузий, 0.9%, 500 мл - флаконы (12)  - коробка картонная (для стационаров)</t>
  </si>
  <si>
    <t xml:space="preserve">Вл.Вып.к.Перв.Уп.Втор.Уп.Пр.ООО "Гематек", Россия (7714317800); </t>
  </si>
  <si>
    <t>раствор для инфузий, 0.9%, 500 мл - контейнер в пакете (15)  / с 1 портом / - ящик картонный (для стационаров)</t>
  </si>
  <si>
    <t>раствор для инфузий, 0.9%, 500 мл - бутылка (22)  - ящик картонный (для стационаров)</t>
  </si>
  <si>
    <t>раствор для инфузий, 0.9%, 500 мл - флакон (15)  - ящик картонный (для стационаров)</t>
  </si>
  <si>
    <t>раствор для инфузий, 0.9%, 500 мл - флакон полимерный с крышкой (15)  / с 2 портами / - коробка картонная (для стационаров)</t>
  </si>
  <si>
    <t>раствор для инфузий, 0.9%, 500 мл - флакон (25)  / с 1 портом / - ящик картонный (для стационаров)</t>
  </si>
  <si>
    <t>раствор для инфузий, 0.9%, 500 мл - контейнер (1)  - мешок полиэтиленовый</t>
  </si>
  <si>
    <t>раствор для инфузий, 0.9%, 500 мл - бутылка (15)  - ящик картонный (для стационаров)</t>
  </si>
  <si>
    <t>раствор для инфузий, 0.9%, 500 мл - флакон (1)  / с 2 портами / - пачка картонная</t>
  </si>
  <si>
    <t>раствор для инфузий, 0.9%, 500 мл - бутылка (1)  - пачка картонная</t>
  </si>
  <si>
    <t>раствор для инфузий, 0.9%, 500 мл - бутылка (25)  - ящик картонный (для стационаров)</t>
  </si>
  <si>
    <t>раствор для инфузий, 0.9%, 500 мл - бутылка стеклянная (25)  - коробка картонная (для стационаров)</t>
  </si>
  <si>
    <t>раствор для инфузий ~, 0.9%, 500 мл - флакон (20)  - короб картонный (для стационаров)</t>
  </si>
  <si>
    <t>раствор для инфузий, 0.9%, 500 мл - контейнеры с 1 портом (25)  - ящик картонный (для стационаров)</t>
  </si>
  <si>
    <t>раствор для инфузий, 0.9%, 500 мл - флакон (15)  / с 2 портами / - ящик картонный (для стационаров)</t>
  </si>
  <si>
    <t>раствор для инфузий, 0.9%, 500 мл - контейнеры с 1 портом (20)  - ящики картонные (для стационаров)</t>
  </si>
  <si>
    <t>раствор для инфузий, 0.9%, 500 мл - бутылка (1)  - мешок полиэтиленовый</t>
  </si>
  <si>
    <t>раствор для инфузий, 0.9%, 500 мл - бутылка (30)  - коробка картонная (для стационаров)</t>
  </si>
  <si>
    <t>раствор для инфузий, 0.9%, 500 мл - контейнеры с 2 портами (20)  / в комплекте с устройством для вливания с присоединительным конусом "Луер"/"Луер-Локк"/канюля "МП-микс"/"МП-минимикс" / - ящики картонные (для стационаров)</t>
  </si>
  <si>
    <t>раствор для инфузий, 0.9%, 500 мл - контейнеры с 1 портом (1)  - пакеты</t>
  </si>
  <si>
    <t>раствор для инфузий, 0.9%, 500 мл - флаконы (1)  - пачка картонная</t>
  </si>
  <si>
    <t>раствор для инфузий, 0.9%, 500 мл - контейнеры (1)  /  / - пакет полимерный</t>
  </si>
  <si>
    <t>раствор для инфузий, 0.9%, 500 мл - флаконы (10)  - коробка картонная (для стационаров)</t>
  </si>
  <si>
    <t>раствор для инфузий, 0.9%, 500 мл - контейнеры с 1 портом (15)  - ящик картонный (для стационаров)</t>
  </si>
  <si>
    <t>раствор для инфузий, 0.9%, 500 мл - флакон (25)  - ящик картонный (для стационаров)</t>
  </si>
  <si>
    <t>раствор для инфузий, 0.9%, 500 мл - флакон (25)  / с 2 портами / - ящик картонный (для стационаров)</t>
  </si>
  <si>
    <t>раствор для инфузий, 0.9%, 500 мл - флакон полимерный (25)  / с 1 портом / - коробка картонная (для стационаров)</t>
  </si>
  <si>
    <t>растворитель для приготовления лекарственных форм для инъекций, 0.9%, 10 мл - ампула (10)  - пачки картонные</t>
  </si>
  <si>
    <t xml:space="preserve">Вл.Вып.к.Перв.Уп.Втор.Уп.Пр.Федеральное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</si>
  <si>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Натрия хлорид буфус®</t>
  </si>
  <si>
    <t>растворитель для приготовления лекарственных форм для инъекций, 0.9%, 10 мл - ампулы (10)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</si>
  <si>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</si>
  <si>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растворитель для приготовления лекарственных форм для инъекций ~, 0.9%, 10 мл - ампула (10)  - пачка картонная</t>
  </si>
  <si>
    <t>растворитель для приготовления лекарственных форм для инъекций, 0.9%, 10 мл - ампулы (10)  - коробки картонные</t>
  </si>
  <si>
    <t xml:space="preserve">Вл.Вып.к.Перв.Уп.Втор.Уп.Пр.Акционерное общество "ДАЛЬХИМФАРМ" (АО "ДАЛЬХИМФАРМ"), Россия (2702010564); </t>
  </si>
  <si>
    <t xml:space="preserve">Вл.Вып.к.Перв.Уп.Втор.Уп.Пр.Дальхимфарм ОАО, Россия (2702010564); </t>
  </si>
  <si>
    <t xml:space="preserve">Вл.Вып.к.Перв.Уп.Втор.Уп.Пр.ПАО "Биосинтез", Россия (5834001025); </t>
  </si>
  <si>
    <t>раствор для инъекций, 0.9%, 10 мл - ампулы (10)  - пачки картонные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</si>
  <si>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</si>
  <si>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Вода для инъекций</t>
  </si>
  <si>
    <t>Вода</t>
  </si>
  <si>
    <t>растворитель для приготовления лекарственных форм для инъекций ~, 500 мл - флакон (20)  - лоток картонный (для стационаров)</t>
  </si>
  <si>
    <t>растворитель для приготовления лекарственных форм для инъекций, 500 мл - контейнер (20)  / с 1 портом / - ящик картонный (для стационаров)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</si>
  <si>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Вып.к.Перв.Уп.Втор.Уп.Пр.Акционерное общество "Фирма Медполимер" (АО "Фирма Медполимер"), Россия (7806008745); </t>
  </si>
  <si>
    <t>растворитель для приготовления лекарственных форм для инъекций, 500 мл - контейнер (12)  / с 1 портом / - ящик картонный (для стационаров)</t>
  </si>
  <si>
    <t>растворитель для приготовления лекарственных форм для инъекций, 500 мл - контейнер (1)  / с 1 портом / - ящик картонный (для стационаров)</t>
  </si>
  <si>
    <t>растворитель для приготовления лекарственных форм для инъекций, 500 мл - контейнер (1)  - пакет</t>
  </si>
  <si>
    <t>растворитель для приготовления лекарственных форм для инъекций, 500 мл - контейнер (20)  / с 2 портами / - ящик картонный (для стационаров)</t>
  </si>
  <si>
    <t>растворитель для приготовления лекарственных форм для инъекций, 500 мл - бутылки (1)  - ящики картонные (для стационаров)</t>
  </si>
  <si>
    <t>растворитель для приготовления лекарственных форм для инъекций, 500 мл - бутылки (20)  - ящики картонные (для стационаров)</t>
  </si>
  <si>
    <t>растворитель для приготовления лекарственных форм для инъекций, 500 мл - контейнер (1)  / с 1 портом / - пакет</t>
  </si>
  <si>
    <t>растворитель для приготовления лекарственных форм для инъекций, 500 мл - контейнер (1)  / с 2 портами / - ящик картонный (для стационаров)</t>
  </si>
  <si>
    <t>растворитель для приготовления лекарственных форм для инъекций ~, 500 мл - флакон (20)  - короб картонный (для стационаров)</t>
  </si>
  <si>
    <t xml:space="preserve">Вл.Общество с ограниченной ответственностью "ИСТ-ФАРМ" (ООО "ИСТ-ФАРМ"), Россия (2511087220); Вып.к.Перв.Уп.Втор.Уп.Пр.Общество с ограниченной ответственностью "Фармасинтез-Тюмень" (ООО "Фармасинтез-Тюмень"), Россия (7203332653); </t>
  </si>
  <si>
    <t>растворитель для приготовления лекарственных форм для инъекций, 10 мл - ампулы (10)  - пачки картонные</t>
  </si>
  <si>
    <t>растворитель для приготовления лекарственных форм для инъекций, 10 мл - ампулы (10)  - коробки картонные</t>
  </si>
  <si>
    <t>раствор для инфузий, 0.9%, 500 мл - контейнеры (20)  - ящики картонные</t>
  </si>
  <si>
    <t>ЛП-000489</t>
  </si>
  <si>
    <t>ЛП-№(003198)-(РГ-RU)</t>
  </si>
  <si>
    <t>ЛП-№(002593)-(РГ-RU)</t>
  </si>
  <si>
    <t>ЛП-№(005931)-(РГ-RU)</t>
  </si>
  <si>
    <t>ЛП-№(002235)-(РГ-RU)</t>
  </si>
  <si>
    <t>ЛП-№(002460)-(РГ-RU)</t>
  </si>
  <si>
    <t>ЛП-№(002824)-(РГ-RU)</t>
  </si>
  <si>
    <t>ЛП-№(009703)-(РГ-RU)</t>
  </si>
  <si>
    <t>ЛП-№(003456)-(РГ-RU)</t>
  </si>
  <si>
    <t>28.11.2025 
1932/20-25/ОС-подтв</t>
  </si>
  <si>
    <t>12.11.2025 
1835/25-25</t>
  </si>
  <si>
    <t>26.08.2024 
1240/20-24</t>
  </si>
  <si>
    <t>16.01.2024 
14/20-24</t>
  </si>
  <si>
    <t>01.11.2024 
25-7-4303425-изм</t>
  </si>
  <si>
    <t>06.12.2024 
25-7-4307457-ОПР-изм</t>
  </si>
  <si>
    <t>27.04.2024 
593/20-24</t>
  </si>
  <si>
    <t>25.06.2025 
933/20-25</t>
  </si>
  <si>
    <t>31.10.2025 
1805/20-25</t>
  </si>
  <si>
    <t>19.01.2026 
25-7-4350602-изм</t>
  </si>
  <si>
    <t>12.12.2025 
1984/20-25/ОС-сниж</t>
  </si>
  <si>
    <t>12.12.2025 
1985/20-25/ОС-сниж</t>
  </si>
  <si>
    <t>12.12.2025 
1983/20-25/ОС-сниж</t>
  </si>
  <si>
    <t>09.02.2024 
91/20-24</t>
  </si>
  <si>
    <t>25.02.2025 
25-7-4315588-ОС-изм</t>
  </si>
  <si>
    <t>23.06.2025 
924/20-25</t>
  </si>
  <si>
    <t>18.11.2024 
1739/20-24</t>
  </si>
  <si>
    <t>28.11.2025 
25-7-4346489-изм</t>
  </si>
  <si>
    <t xml:space="preserve"> Цена за единицу, руб.</t>
  </si>
  <si>
    <t>Кол-во потреб. единиц в потреб. Упаковке (мл)</t>
  </si>
  <si>
    <t>№ РУ</t>
  </si>
  <si>
    <t xml:space="preserve"> Дата регистрации цены, номер решения</t>
  </si>
  <si>
    <t>14.04.2026 
574/25-26/ОС-подтв</t>
  </si>
  <si>
    <t>ЛП-№(009549)-(РГ-RU)</t>
  </si>
  <si>
    <t>ЛС-002680</t>
  </si>
  <si>
    <t>ЛП-№(011564)-(РГ-RU)</t>
  </si>
  <si>
    <t>ЛП-№(001331)-(РГ-RU)</t>
  </si>
  <si>
    <t>ЛС-002250</t>
  </si>
  <si>
    <t>16.07.2024 
1036/20-24</t>
  </si>
  <si>
    <t>ЛП-№(002452)-(РГ-RU)</t>
  </si>
  <si>
    <t>23.04.2026 
627/25-26</t>
  </si>
  <si>
    <t>ЛП-№(002008)-(РГ-RU)</t>
  </si>
  <si>
    <t>растворитель для приготовления лекарственных форм для инъекций, 500 мл - контейнер (12)  / с 2 портами / - ящик картонный (для стационаров)</t>
  </si>
  <si>
    <t>ЛП-№(003292)-(РГ-RU)</t>
  </si>
  <si>
    <t>30.01.2024 
49/20-24</t>
  </si>
  <si>
    <t>07.11.2025 
1816/25-25</t>
  </si>
  <si>
    <t>09.04.2026 
25-7-4358938-изм</t>
  </si>
  <si>
    <t>ЛП-№(005161)-(РГ-RU)</t>
  </si>
  <si>
    <t>17.02.2025 
25-7-4316628-изм</t>
  </si>
  <si>
    <t>ЛП-№(003296)-(РГ-RU)</t>
  </si>
  <si>
    <t>10.09.2025 
1416/20-25/ОС</t>
  </si>
  <si>
    <t>12.09.2025 
1419/1/20-25/ОС</t>
  </si>
  <si>
    <t>ЛП-№(006465)-(РГ-RU)</t>
  </si>
  <si>
    <t>23.09.2024 
25-7-4299410-изм</t>
  </si>
  <si>
    <t>04.08.2025 
1219/20-25</t>
  </si>
  <si>
    <t>200909172126100073</t>
  </si>
  <si>
    <t>Цена за единицу товара без учета НДС и опт.надбавки, руб.</t>
  </si>
  <si>
    <t>Цена  без учета НДС и опт.надбавки, руб.</t>
  </si>
  <si>
    <t>200909172125100526</t>
  </si>
  <si>
    <t>200909172125100420</t>
  </si>
  <si>
    <t>200909172125100346</t>
  </si>
  <si>
    <t>данные отсутствуют</t>
  </si>
  <si>
    <t>Контракт, ЕАТ</t>
  </si>
  <si>
    <t>Первичная упаковка</t>
  </si>
  <si>
    <t>500 мл</t>
  </si>
  <si>
    <t>10 флаконов по 10 мл</t>
  </si>
  <si>
    <t>НАТРИЯ ХЛОРИД, РАСТВОР ДЛЯ ИНЪЕКЦИЙ, 500 мл,  9 мг/мл</t>
  </si>
  <si>
    <t>НАТРИЯ ХЛОРИД, РАСТВОР ДЛЯ ИНЪЕКЦИЙ, 10 флаконов по 10 мл, 9 мг/мл</t>
  </si>
  <si>
    <t>ВОДА ДЛЯ ИНЪЕКЦИЙ, РАСТВОРИТЕЛЬ ДЛЯ ПРИГОТОВЛЕНИЯ ЛЕКАРСТВЕННЫХ ФОРМ ДЛЯ ИНЪЕКЦИЙ, 500 мл</t>
  </si>
  <si>
    <t>ВОДА ДЛЯ ИНЪЕКЦИЙ, РАСТВОРИТЕЛЬ ДЛЯ ПРИГОТОВЛЕНИЯ ЛЕКАРСТВЕННЫХ ФОРМ ДЛЯ ИНЪЕКЦИЙ, 10 флаконов по 10 мл</t>
  </si>
  <si>
    <t>Цена из КП без НДС, без оптовой надбавки , руб.</t>
  </si>
  <si>
    <t>Цена из КП с НДС и оптовой надбавкой ,руб</t>
  </si>
  <si>
    <t>Цена из КП без НДС,руб</t>
  </si>
  <si>
    <t>растворитель для приготовления лекарственных форм для инъекций, 10 мл - ампула (10) - пачка картонная</t>
  </si>
  <si>
    <t>Вл.Вып.к.Перв.Уп.Втор.Уп.Пр.Общество с ограниченной ответственностью "Гротекс" (ООО "Гротекс"), Россия (7814459396);</t>
  </si>
  <si>
    <t>0,06*</t>
  </si>
  <si>
    <t>0,40*</t>
  </si>
  <si>
    <t>0,08*</t>
  </si>
  <si>
    <t>0,51*</t>
  </si>
  <si>
    <t>Цена ед. с учетом оптовой надбавки, %</t>
  </si>
  <si>
    <t xml:space="preserve">* Закупка  №200909172126100213 от 06.07.2026г. признана несостоявшейся (в рамках Закупочной сессии не было получено ни одного предложения).
В соответствии с п. 12  Приказа Минздрава России от 19.12.2019 №1064н для проведения повторной закупки лекарственного препарата берется минимальное значение НМЦК, минимальное значение начальной цены единицы лекарственного препарата, следующее после НМЦК, начальной цены единицы лекарственного препарата, на участие в закупке по которой не подано ни одной заявки.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</si>
</sst>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\ ##0.00"/>
    <numFmt numFmtId="165" formatCode="###\ 0\.00"/>
    <numFmt numFmtId="166" formatCode="#,##0.00#########"/>
  </numFmts>
  <fonts count="13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 applyAlignment="0"/>
    <xf numFmtId="43" fontId="10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166" fontId="8" fillId="0" borderId="5" xfId="0" applyNumberFormat="1" applyFont="1" applyBorder="1" applyAlignment="1">
      <alignment horizontal="center" vertical="top" wrapText="1" shrinkToFit="1"/>
    </xf>
    <xf numFmtId="166" fontId="8" fillId="0" borderId="5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 vertical="top" wrapText="1" shrinkToFit="1"/>
    </xf>
    <xf numFmtId="43" fontId="8" fillId="0" borderId="5" xfId="1" applyFont="1" applyBorder="1" applyAlignment="1">
      <alignment horizontal="center" vertical="top" wrapText="1" shrinkToFi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 shrinkToFit="1"/>
    </xf>
    <xf numFmtId="43" fontId="8" fillId="2" borderId="5" xfId="1" applyFont="1" applyFill="1" applyBorder="1" applyAlignment="1">
      <alignment horizontal="center" vertical="top" wrapText="1" shrinkToFit="1"/>
    </xf>
    <xf numFmtId="0" fontId="8" fillId="0" borderId="0" xfId="0" applyNumberFormat="1" applyFont="1" applyAlignment="1">
      <alignment vertical="top"/>
    </xf>
    <xf numFmtId="0" fontId="0" fillId="0" borderId="0" xfId="0" applyNumberFormat="1" applyAlignment="1">
      <alignment vertical="top"/>
    </xf>
    <xf numFmtId="166" fontId="8" fillId="0" borderId="7" xfId="0" applyNumberFormat="1" applyFont="1" applyBorder="1" applyAlignment="1">
      <alignment horizontal="center" vertical="top" wrapText="1"/>
    </xf>
    <xf numFmtId="166" fontId="8" fillId="0" borderId="7" xfId="0" applyNumberFormat="1" applyFont="1" applyBorder="1" applyAlignment="1">
      <alignment horizontal="center" vertical="top" wrapText="1" shrinkToFit="1"/>
    </xf>
    <xf numFmtId="43" fontId="8" fillId="0" borderId="7" xfId="1" applyFont="1" applyBorder="1" applyAlignment="1">
      <alignment horizontal="center" vertical="top" wrapText="1" shrinkToFit="1"/>
    </xf>
    <xf numFmtId="0" fontId="8" fillId="0" borderId="11" xfId="0" applyNumberFormat="1" applyFont="1" applyBorder="1" applyAlignment="1">
      <alignment horizontal="center" vertical="top" wrapText="1" shrinkToFit="1"/>
    </xf>
    <xf numFmtId="166" fontId="8" fillId="0" borderId="11" xfId="0" applyNumberFormat="1" applyFont="1" applyBorder="1" applyAlignment="1">
      <alignment horizontal="center" vertical="top" wrapText="1" shrinkToFit="1"/>
    </xf>
    <xf numFmtId="166" fontId="2" fillId="0" borderId="11" xfId="0" applyNumberFormat="1" applyFont="1" applyBorder="1" applyAlignment="1">
      <alignment horizontal="center" vertical="top" wrapText="1" shrinkToFit="1"/>
    </xf>
    <xf numFmtId="164" fontId="8" fillId="0" borderId="0" xfId="0" applyNumberFormat="1" applyFont="1" applyAlignment="1">
      <alignment vertical="top"/>
    </xf>
    <xf numFmtId="165" fontId="8" fillId="0" borderId="5" xfId="0" applyNumberFormat="1" applyFont="1" applyBorder="1" applyAlignment="1">
      <alignment horizontal="center" vertical="top" wrapText="1"/>
    </xf>
    <xf numFmtId="166" fontId="8" fillId="0" borderId="5" xfId="0" applyNumberFormat="1" applyFont="1" applyFill="1" applyBorder="1" applyAlignment="1">
      <alignment horizontal="center" vertical="top" wrapText="1"/>
    </xf>
    <xf numFmtId="166" fontId="8" fillId="0" borderId="5" xfId="0" applyNumberFormat="1" applyFont="1" applyFill="1" applyBorder="1" applyAlignment="1">
      <alignment horizontal="center" vertical="top" wrapText="1" shrinkToFit="1"/>
    </xf>
    <xf numFmtId="43" fontId="8" fillId="0" borderId="5" xfId="1" applyFont="1" applyFill="1" applyBorder="1" applyAlignment="1">
      <alignment horizontal="center" vertical="top" wrapText="1" shrinkToFit="1"/>
    </xf>
    <xf numFmtId="0" fontId="9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center" vertical="top" wrapText="1" shrinkToFit="1"/>
    </xf>
    <xf numFmtId="0" fontId="8" fillId="0" borderId="8" xfId="0" applyFont="1" applyBorder="1" applyAlignment="1">
      <alignment horizontal="center" vertical="top" wrapText="1" shrinkToFit="1"/>
    </xf>
    <xf numFmtId="166" fontId="2" fillId="0" borderId="6" xfId="0" applyNumberFormat="1" applyFont="1" applyBorder="1" applyAlignment="1">
      <alignment horizontal="center" vertical="top" wrapText="1" shrinkToFit="1"/>
    </xf>
    <xf numFmtId="49" fontId="8" fillId="0" borderId="5" xfId="0" applyNumberFormat="1" applyFont="1" applyBorder="1" applyAlignment="1">
      <alignment horizontal="center" vertical="top" wrapText="1"/>
    </xf>
    <xf numFmtId="166" fontId="2" fillId="0" borderId="8" xfId="0" applyNumberFormat="1" applyFont="1" applyBorder="1" applyAlignment="1">
      <alignment horizontal="center" vertical="top" wrapText="1" shrinkToFit="1"/>
    </xf>
    <xf numFmtId="166" fontId="8" fillId="0" borderId="5" xfId="0" applyNumberFormat="1" applyFont="1" applyBorder="1" applyAlignment="1">
      <alignment horizontal="left" vertical="top" wrapText="1"/>
    </xf>
    <xf numFmtId="166" fontId="6" fillId="0" borderId="11" xfId="0" applyNumberFormat="1" applyFont="1" applyBorder="1" applyAlignment="1">
      <alignment horizontal="center" vertical="top" wrapText="1" shrinkToFit="1"/>
    </xf>
    <xf numFmtId="166" fontId="2" fillId="0" borderId="5" xfId="0" applyNumberFormat="1" applyFont="1" applyBorder="1" applyAlignment="1">
      <alignment horizontal="center" vertical="top" wrapText="1"/>
    </xf>
    <xf numFmtId="166" fontId="7" fillId="0" borderId="11" xfId="0" applyNumberFormat="1" applyFont="1" applyBorder="1" applyAlignment="1">
      <alignment horizontal="center" vertical="top" wrapText="1" shrinkToFi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11" fillId="0" borderId="1" xfId="0" applyNumberFormat="1" applyFont="1" applyBorder="1" applyAlignment="1">
      <alignment horizontal="center" vertical="top" wrapText="1"/>
    </xf>
    <xf numFmtId="166" fontId="11" fillId="0" borderId="1" xfId="0" applyNumberFormat="1" applyFont="1" applyBorder="1" applyAlignment="1">
      <alignment horizontal="center" vertical="top" wrapText="1" shrinkToFit="1"/>
    </xf>
    <xf numFmtId="166" fontId="4" fillId="0" borderId="1" xfId="0" applyNumberFormat="1" applyFont="1" applyBorder="1" applyAlignment="1">
      <alignment horizontal="center" vertical="top" wrapText="1" shrinkToFit="1"/>
    </xf>
    <xf numFmtId="166" fontId="1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43" fontId="0" fillId="0" borderId="0" xfId="1" applyFont="1" applyAlignment="1">
      <alignment vertical="top"/>
    </xf>
    <xf numFmtId="43" fontId="0" fillId="0" borderId="0" xfId="0" applyNumberFormat="1" applyAlignment="1">
      <alignment vertical="top"/>
    </xf>
    <xf numFmtId="43" fontId="8" fillId="0" borderId="5" xfId="1" applyFont="1" applyBorder="1" applyAlignment="1">
      <alignment horizontal="center" vertical="top" wrapText="1"/>
    </xf>
    <xf numFmtId="166" fontId="5" fillId="0" borderId="4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top" wrapText="1" shrinkToFit="1"/>
    </xf>
    <xf numFmtId="166" fontId="8" fillId="2" borderId="8" xfId="0" applyNumberFormat="1" applyFont="1" applyFill="1" applyBorder="1" applyAlignment="1">
      <alignment horizontal="center" vertical="top" wrapText="1" shrinkToFit="1"/>
    </xf>
    <xf numFmtId="43" fontId="4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 shrinkToFit="1"/>
    </xf>
    <xf numFmtId="0" fontId="8" fillId="0" borderId="7" xfId="0" applyFont="1" applyBorder="1" applyAlignment="1">
      <alignment horizontal="center" vertical="top" wrapText="1" shrinkToFi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top" wrapText="1" shrinkToFit="1"/>
    </xf>
    <xf numFmtId="164" fontId="8" fillId="0" borderId="0" xfId="0" applyNumberFormat="1" applyFont="1" applyAlignment="1">
      <alignment horizontal="left" vertical="top" wrapText="1"/>
    </xf>
    <xf numFmtId="166" fontId="8" fillId="0" borderId="5" xfId="0" applyNumberFormat="1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 wrapText="1" shrinkToFit="1"/>
    </xf>
    <xf numFmtId="166" fontId="7" fillId="0" borderId="10" xfId="0" applyNumberFormat="1" applyFont="1" applyBorder="1" applyAlignment="1">
      <alignment horizontal="center" vertical="top" wrapText="1" shrinkToFit="1"/>
    </xf>
    <xf numFmtId="0" fontId="8" fillId="0" borderId="6" xfId="0" applyNumberFormat="1" applyFont="1" applyBorder="1" applyAlignment="1">
      <alignment horizontal="center" vertical="top" wrapText="1"/>
    </xf>
    <xf numFmtId="0" fontId="8" fillId="0" borderId="10" xfId="0" applyNumberFormat="1" applyFont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top" wrapText="1"/>
    </xf>
    <xf numFmtId="166" fontId="7" fillId="2" borderId="11" xfId="0" applyNumberFormat="1" applyFont="1" applyFill="1" applyBorder="1" applyAlignment="1">
      <alignment horizontal="center" vertical="top" wrapText="1" shrinkToFit="1"/>
    </xf>
    <xf numFmtId="0" fontId="8" fillId="2" borderId="12" xfId="0" applyNumberFormat="1" applyFont="1" applyFill="1" applyBorder="1" applyAlignment="1">
      <alignment horizontal="center" vertical="top" wrapText="1"/>
    </xf>
    <xf numFmtId="0" fontId="8" fillId="2" borderId="1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66" fontId="7" fillId="0" borderId="7" xfId="0" applyNumberFormat="1" applyFont="1" applyBorder="1" applyAlignment="1">
      <alignment horizontal="center" vertical="top" wrapText="1" shrinkToFit="1"/>
    </xf>
    <xf numFmtId="0" fontId="8" fillId="0" borderId="10" xfId="0" applyNumberFormat="1" applyFont="1" applyBorder="1" applyAlignment="1">
      <alignment horizontal="center" vertical="top"/>
    </xf>
    <xf numFmtId="0" fontId="8" fillId="0" borderId="7" xfId="0" applyNumberFormat="1" applyFont="1" applyBorder="1" applyAlignment="1">
      <alignment horizontal="center" vertical="top"/>
    </xf>
    <xf numFmtId="166" fontId="7" fillId="2" borderId="6" xfId="0" applyNumberFormat="1" applyFont="1" applyFill="1" applyBorder="1" applyAlignment="1">
      <alignment horizontal="center" vertical="top" wrapText="1" shrinkToFit="1"/>
    </xf>
    <xf numFmtId="166" fontId="7" fillId="2" borderId="10" xfId="0" applyNumberFormat="1" applyFont="1" applyFill="1" applyBorder="1" applyAlignment="1">
      <alignment horizontal="center" vertical="top" wrapText="1" shrinkToFit="1"/>
    </xf>
    <xf numFmtId="166" fontId="7" fillId="2" borderId="7" xfId="0" applyNumberFormat="1" applyFont="1" applyFill="1" applyBorder="1" applyAlignment="1">
      <alignment horizontal="center" vertical="top" wrapText="1" shrinkToFit="1"/>
    </xf>
    <xf numFmtId="0" fontId="8" fillId="2" borderId="6" xfId="0" applyNumberFormat="1" applyFont="1" applyFill="1" applyBorder="1" applyAlignment="1">
      <alignment horizontal="center" vertical="top" wrapText="1"/>
    </xf>
    <xf numFmtId="0" fontId="8" fillId="2" borderId="10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6" fontId="8" fillId="0" borderId="6" xfId="0" applyNumberFormat="1" applyFont="1" applyBorder="1" applyAlignment="1">
      <alignment horizontal="center" vertical="top" wrapText="1" shrinkToFit="1"/>
    </xf>
    <xf numFmtId="166" fontId="8" fillId="0" borderId="7" xfId="0" applyNumberFormat="1" applyFont="1" applyBorder="1" applyAlignment="1">
      <alignment horizontal="center" vertical="top" wrapText="1" shrinkToFit="1"/>
    </xf>
    <xf numFmtId="166" fontId="8" fillId="0" borderId="6" xfId="0" applyNumberFormat="1" applyFont="1" applyBorder="1" applyAlignment="1">
      <alignment horizontal="left" vertical="top" wrapText="1" shrinkToFit="1"/>
    </xf>
    <xf numFmtId="166" fontId="8" fillId="0" borderId="7" xfId="0" applyNumberFormat="1" applyFont="1" applyBorder="1" applyAlignment="1">
      <alignment horizontal="left" vertical="top" wrapText="1" shrinkToFit="1"/>
    </xf>
    <xf numFmtId="166" fontId="6" fillId="0" borderId="11" xfId="0" applyNumberFormat="1" applyFont="1" applyBorder="1" applyAlignment="1">
      <alignment horizontal="center" vertical="top" wrapText="1" shrinkToFit="1"/>
    </xf>
    <xf numFmtId="166" fontId="8" fillId="0" borderId="5" xfId="0" applyNumberFormat="1" applyFont="1" applyBorder="1" applyAlignment="1">
      <alignment horizontal="center" vertical="top" wrapText="1" shrinkToFit="1"/>
    </xf>
    <xf numFmtId="166" fontId="2" fillId="0" borderId="8" xfId="0" applyNumberFormat="1" applyFont="1" applyBorder="1" applyAlignment="1">
      <alignment horizontal="center" vertical="top" wrapText="1" shrinkToFit="1"/>
    </xf>
    <xf numFmtId="166" fontId="8" fillId="0" borderId="10" xfId="0" applyNumberFormat="1" applyFont="1" applyBorder="1" applyAlignment="1">
      <alignment horizontal="center" vertical="top" wrapText="1" shrinkToFit="1"/>
    </xf>
    <xf numFmtId="166" fontId="8" fillId="0" borderId="10" xfId="0" applyNumberFormat="1" applyFont="1" applyBorder="1" applyAlignment="1">
      <alignment horizontal="left" vertical="top" wrapText="1" shrinkToFit="1"/>
    </xf>
    <xf numFmtId="166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tabSelected="1" zoomScaleNormal="100" zoomScaleSheetLayoutView="100" workbookViewId="0">
      <selection activeCell="S7" sqref="S7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3" width="26.7109375" style="56" customWidth="1"/>
    <col min="4" max="4" width="17.140625" style="56" customWidth="1"/>
    <col min="5" max="5" width="31.7109375" style="56" customWidth="1"/>
    <col min="6" max="6" width="16.7109375" style="56" customWidth="1"/>
    <col min="7" max="7" width="16.42578125" style="56" customWidth="1"/>
    <col min="8" max="8" width="20.7109375" style="56" customWidth="1"/>
    <col min="9" max="9" width="15" style="56" customWidth="1"/>
    <col min="10" max="10" width="15.140625" style="56" customWidth="1"/>
    <col min="11" max="11" width="13" style="56" customWidth="1"/>
    <col min="12" max="12" width="10.85546875" style="56" customWidth="1"/>
    <col min="13" max="13" width="12.28515625" style="56" customWidth="1"/>
    <col min="14" max="14" width="13.28515625" style="56" bestFit="1" customWidth="1"/>
    <col min="15" max="15" width="13.7109375" style="56" bestFit="1" customWidth="1"/>
    <col min="16" max="16" width="15" style="2" customWidth="1"/>
    <col min="17" max="17" width="12.85546875" style="2" customWidth="1"/>
    <col min="18" max="256" width="9.7109375" style="2" customWidth="1"/>
    <col min="257" max="16384" width="9.7109375" style="3"/>
  </cols>
  <sheetData>
    <row r="1" spans="1:256" ht="16.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</row>
    <row r="2" spans="1:256" ht="54.75" customHeigh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</row>
    <row r="3" spans="1:256" ht="15.7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4"/>
    </row>
    <row r="4" spans="1:256" ht="15.75" x14ac:dyDescent="0.25">
      <c r="A4" s="4"/>
      <c r="B4" s="4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"/>
    </row>
    <row r="5" spans="1:256" ht="101.25" customHeight="1" x14ac:dyDescent="0.25">
      <c r="A5" s="5" t="s">
        <v>2</v>
      </c>
      <c r="B5" s="6" t="s">
        <v>3</v>
      </c>
      <c r="C5" s="48" t="s">
        <v>4</v>
      </c>
      <c r="D5" s="49" t="s">
        <v>5</v>
      </c>
      <c r="E5" s="49" t="s">
        <v>6</v>
      </c>
      <c r="F5" s="49" t="s">
        <v>7</v>
      </c>
      <c r="G5" s="49" t="s">
        <v>8</v>
      </c>
      <c r="H5" s="49" t="s">
        <v>9</v>
      </c>
      <c r="I5" s="49" t="s">
        <v>10</v>
      </c>
      <c r="J5" s="49" t="s">
        <v>11</v>
      </c>
      <c r="K5" s="65" t="s">
        <v>220</v>
      </c>
      <c r="L5" s="49" t="s">
        <v>12</v>
      </c>
      <c r="M5" s="49" t="s">
        <v>13</v>
      </c>
      <c r="N5" s="49" t="s">
        <v>37</v>
      </c>
      <c r="O5" s="49" t="s">
        <v>14</v>
      </c>
      <c r="P5" s="49" t="s">
        <v>204</v>
      </c>
      <c r="IU5" s="3"/>
      <c r="IV5" s="3"/>
    </row>
    <row r="6" spans="1:256" ht="78.75" x14ac:dyDescent="0.25">
      <c r="A6" s="7" t="s">
        <v>38</v>
      </c>
      <c r="B6" s="8" t="s">
        <v>39</v>
      </c>
      <c r="C6" s="50" t="s">
        <v>40</v>
      </c>
      <c r="D6" s="51" t="s">
        <v>41</v>
      </c>
      <c r="E6" s="51" t="s">
        <v>42</v>
      </c>
      <c r="F6" s="52">
        <v>0.21</v>
      </c>
      <c r="G6" s="53">
        <v>7.0000000000000007E-2</v>
      </c>
      <c r="H6" s="54">
        <v>0.31</v>
      </c>
      <c r="I6" s="55">
        <f>MIN(F6:G6)</f>
        <v>7.0000000000000007E-2</v>
      </c>
      <c r="J6" s="51">
        <v>7</v>
      </c>
      <c r="K6" s="67">
        <f>I6*1.07</f>
        <v>7.4900000000000008E-2</v>
      </c>
      <c r="L6" s="67">
        <v>10</v>
      </c>
      <c r="M6" s="67">
        <f>ROUND(K6*1.1,2)</f>
        <v>0.08</v>
      </c>
      <c r="N6" s="52">
        <v>2000</v>
      </c>
      <c r="O6" s="52">
        <f>N6*M6</f>
        <v>160</v>
      </c>
      <c r="P6" s="51" t="s">
        <v>205</v>
      </c>
      <c r="Q6" s="56"/>
      <c r="R6" s="56"/>
      <c r="IU6" s="3"/>
      <c r="IV6" s="3"/>
    </row>
    <row r="7" spans="1:256" ht="78.75" x14ac:dyDescent="0.25">
      <c r="A7" s="7" t="s">
        <v>43</v>
      </c>
      <c r="B7" s="8" t="s">
        <v>39</v>
      </c>
      <c r="C7" s="50" t="s">
        <v>40</v>
      </c>
      <c r="D7" s="51" t="s">
        <v>41</v>
      </c>
      <c r="E7" s="51" t="s">
        <v>42</v>
      </c>
      <c r="F7" s="52">
        <v>0.67</v>
      </c>
      <c r="G7" s="53">
        <v>0.61</v>
      </c>
      <c r="H7" s="54">
        <v>1.1399999999999999</v>
      </c>
      <c r="I7" s="55">
        <f t="shared" ref="I7:I9" si="0">MIN(F7:G7)</f>
        <v>0.61</v>
      </c>
      <c r="J7" s="51">
        <v>7</v>
      </c>
      <c r="K7" s="67">
        <f t="shared" ref="K7:K9" si="1">I7*1.07</f>
        <v>0.65270000000000006</v>
      </c>
      <c r="L7" s="67">
        <v>10</v>
      </c>
      <c r="M7" s="67">
        <f>ROUND(K7*1.1,2)</f>
        <v>0.72</v>
      </c>
      <c r="N7" s="52">
        <v>6700</v>
      </c>
      <c r="O7" s="52">
        <f>N7*M7</f>
        <v>4824</v>
      </c>
      <c r="P7" s="51" t="s">
        <v>206</v>
      </c>
      <c r="Q7" s="56"/>
      <c r="R7" s="56"/>
      <c r="IU7" s="3"/>
      <c r="IV7" s="3"/>
    </row>
    <row r="8" spans="1:256" ht="71.099999999999994" customHeight="1" x14ac:dyDescent="0.25">
      <c r="A8" s="7" t="s">
        <v>44</v>
      </c>
      <c r="B8" s="8" t="s">
        <v>45</v>
      </c>
      <c r="C8" s="50" t="s">
        <v>46</v>
      </c>
      <c r="D8" s="51" t="s">
        <v>41</v>
      </c>
      <c r="E8" s="51"/>
      <c r="F8" s="52">
        <v>0.34</v>
      </c>
      <c r="G8" s="53">
        <v>0.16</v>
      </c>
      <c r="H8" s="54">
        <v>0.34</v>
      </c>
      <c r="I8" s="55">
        <f t="shared" si="0"/>
        <v>0.16</v>
      </c>
      <c r="J8" s="51">
        <v>7</v>
      </c>
      <c r="K8" s="67">
        <f t="shared" si="1"/>
        <v>0.17120000000000002</v>
      </c>
      <c r="L8" s="67">
        <v>10</v>
      </c>
      <c r="M8" s="67">
        <f>ROUND(K8*1.1,2)</f>
        <v>0.19</v>
      </c>
      <c r="N8" s="52">
        <v>5000</v>
      </c>
      <c r="O8" s="52">
        <f>N8*M8</f>
        <v>950</v>
      </c>
      <c r="P8" s="51" t="s">
        <v>205</v>
      </c>
      <c r="Q8" s="56"/>
      <c r="R8" s="56"/>
      <c r="IU8" s="3"/>
      <c r="IV8" s="3"/>
    </row>
    <row r="9" spans="1:256" ht="71.099999999999994" customHeight="1" x14ac:dyDescent="0.25">
      <c r="A9" s="7" t="s">
        <v>47</v>
      </c>
      <c r="B9" s="8" t="s">
        <v>45</v>
      </c>
      <c r="C9" s="50" t="s">
        <v>46</v>
      </c>
      <c r="D9" s="51" t="s">
        <v>41</v>
      </c>
      <c r="E9" s="51"/>
      <c r="F9" s="52">
        <v>1.1200000000000001</v>
      </c>
      <c r="G9" s="53">
        <v>0.53</v>
      </c>
      <c r="H9" s="54">
        <v>0</v>
      </c>
      <c r="I9" s="55">
        <f t="shared" si="0"/>
        <v>0.53</v>
      </c>
      <c r="J9" s="51">
        <v>17</v>
      </c>
      <c r="K9" s="67">
        <f t="shared" si="1"/>
        <v>0.56710000000000005</v>
      </c>
      <c r="L9" s="67">
        <v>10</v>
      </c>
      <c r="M9" s="67">
        <f>ROUND(K9*1.1,2)</f>
        <v>0.62</v>
      </c>
      <c r="N9" s="52">
        <v>2200</v>
      </c>
      <c r="O9" s="52">
        <f>N9*M9</f>
        <v>1364</v>
      </c>
      <c r="P9" s="51" t="s">
        <v>206</v>
      </c>
      <c r="Q9" s="56"/>
      <c r="R9" s="56"/>
      <c r="IU9" s="3"/>
      <c r="IV9" s="3"/>
    </row>
    <row r="10" spans="1:256" ht="15.75" x14ac:dyDescent="0.25">
      <c r="A10" s="9"/>
      <c r="B10" s="62"/>
      <c r="C10" s="62"/>
      <c r="D10" s="63"/>
      <c r="E10" s="63"/>
      <c r="F10" s="63"/>
      <c r="G10" s="63"/>
      <c r="H10" s="63"/>
      <c r="I10" s="63"/>
      <c r="J10" s="63"/>
      <c r="K10" s="64"/>
      <c r="L10" s="63"/>
      <c r="M10" s="63"/>
      <c r="N10" s="9" t="s">
        <v>16</v>
      </c>
      <c r="O10" s="109">
        <f>SUM(O6:O9)</f>
        <v>7298</v>
      </c>
      <c r="P10" s="110"/>
      <c r="IU10" s="3"/>
      <c r="IV10" s="3"/>
    </row>
    <row r="11" spans="1:256" ht="15.75" x14ac:dyDescent="0.25">
      <c r="Q11" s="10"/>
    </row>
    <row r="12" spans="1:256" ht="15.75" x14ac:dyDescent="0.25">
      <c r="Q12" s="10"/>
    </row>
    <row r="13" spans="1:256" x14ac:dyDescent="0.25">
      <c r="A13" s="11"/>
      <c r="B13" s="11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11"/>
      <c r="Q13" s="11"/>
    </row>
    <row r="14" spans="1:256" x14ac:dyDescent="0.25">
      <c r="B14" s="12"/>
      <c r="C14" s="5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1"/>
      <c r="Q14" s="11"/>
    </row>
    <row r="15" spans="1:256" x14ac:dyDescent="0.25">
      <c r="B15" s="12"/>
      <c r="C15" s="58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11"/>
      <c r="Q15" s="11"/>
    </row>
    <row r="16" spans="1:256" x14ac:dyDescent="0.25">
      <c r="B16" s="68"/>
      <c r="C16" s="68"/>
      <c r="D16" s="68"/>
      <c r="E16" s="68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11"/>
      <c r="Q16" s="11"/>
    </row>
    <row r="17" spans="1:17" x14ac:dyDescent="0.25">
      <c r="B17" s="68"/>
      <c r="C17" s="68"/>
      <c r="D17" s="68"/>
      <c r="E17" s="68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11"/>
      <c r="Q17" s="11"/>
    </row>
    <row r="18" spans="1:17" x14ac:dyDescent="0.25">
      <c r="B18" s="68"/>
      <c r="C18" s="68"/>
      <c r="D18" s="68"/>
      <c r="E18" s="68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1"/>
      <c r="Q18" s="11"/>
    </row>
    <row r="19" spans="1:17" x14ac:dyDescent="0.25">
      <c r="B19" s="68"/>
      <c r="C19" s="68"/>
      <c r="D19" s="68"/>
      <c r="E19" s="68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1"/>
      <c r="Q19" s="11"/>
    </row>
    <row r="20" spans="1:17" x14ac:dyDescent="0.25">
      <c r="B20" s="68"/>
      <c r="C20" s="68"/>
      <c r="D20" s="68"/>
      <c r="E20" s="68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11"/>
      <c r="Q20" s="11"/>
    </row>
    <row r="21" spans="1:17" x14ac:dyDescent="0.25">
      <c r="A21" s="11"/>
      <c r="B21" s="11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11"/>
      <c r="Q21" s="11"/>
    </row>
    <row r="22" spans="1:17" x14ac:dyDescent="0.25">
      <c r="A22" s="11" t="s">
        <v>19</v>
      </c>
      <c r="B22" s="1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11"/>
      <c r="Q22" s="11"/>
    </row>
    <row r="23" spans="1:17" x14ac:dyDescent="0.25">
      <c r="A23" s="11"/>
      <c r="B23" s="1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11"/>
      <c r="Q23" s="11"/>
    </row>
  </sheetData>
  <mergeCells count="8">
    <mergeCell ref="B19:E19"/>
    <mergeCell ref="B20:E20"/>
    <mergeCell ref="B16:E16"/>
    <mergeCell ref="A1:O1"/>
    <mergeCell ref="A2:O2"/>
    <mergeCell ref="A3:O3"/>
    <mergeCell ref="B17:E17"/>
    <mergeCell ref="B18:E18"/>
  </mergeCells>
  <pageMargins left="0.39370078740157483" right="0.39370078740157483" top="0.39370078740157483" bottom="0.39370078740157483" header="0" footer="0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Normal="100" zoomScaleSheetLayoutView="90" workbookViewId="0">
      <selection activeCell="K10" sqref="K10"/>
    </sheetView>
  </sheetViews>
  <sheetFormatPr defaultRowHeight="15" x14ac:dyDescent="0.25"/>
  <cols>
    <col min="1" max="1" width="6.7109375" style="13" customWidth="1"/>
    <col min="2" max="2" width="67.28515625" style="13" customWidth="1"/>
    <col min="3" max="3" width="13.140625" style="13" customWidth="1"/>
    <col min="4" max="8" width="17.5703125" style="13" customWidth="1"/>
    <col min="9" max="9" width="13.85546875" style="13" customWidth="1"/>
    <col min="10" max="12" width="11" style="13" bestFit="1" customWidth="1"/>
    <col min="13" max="16384" width="9.140625" style="13"/>
  </cols>
  <sheetData>
    <row r="1" spans="1:13" x14ac:dyDescent="0.25">
      <c r="A1" s="74" t="s">
        <v>17</v>
      </c>
      <c r="B1" s="74"/>
      <c r="C1" s="74"/>
      <c r="D1" s="74"/>
      <c r="E1" s="74"/>
      <c r="F1" s="74"/>
      <c r="G1" s="74"/>
      <c r="H1" s="74"/>
      <c r="I1" s="74"/>
    </row>
    <row r="2" spans="1:13" ht="36" customHeight="1" x14ac:dyDescent="0.25">
      <c r="A2" s="75" t="s">
        <v>18</v>
      </c>
      <c r="B2" s="75"/>
      <c r="C2" s="75"/>
      <c r="D2" s="75"/>
      <c r="E2" s="75"/>
      <c r="F2" s="75"/>
      <c r="G2" s="75"/>
      <c r="H2" s="75"/>
      <c r="I2" s="75"/>
    </row>
    <row r="3" spans="1:13" x14ac:dyDescent="0.25">
      <c r="A3" s="14" t="s">
        <v>19</v>
      </c>
      <c r="B3" s="14"/>
      <c r="C3" s="14"/>
      <c r="D3" s="14"/>
      <c r="E3" s="14"/>
      <c r="F3" s="14"/>
      <c r="G3" s="14"/>
      <c r="H3" s="14"/>
      <c r="I3" s="32"/>
    </row>
    <row r="4" spans="1:13" x14ac:dyDescent="0.25">
      <c r="A4" s="72" t="s">
        <v>2</v>
      </c>
      <c r="B4" s="72" t="s">
        <v>3</v>
      </c>
      <c r="C4" s="72" t="s">
        <v>20</v>
      </c>
      <c r="D4" s="76" t="s">
        <v>212</v>
      </c>
      <c r="E4" s="76" t="s">
        <v>213</v>
      </c>
      <c r="F4" s="76" t="s">
        <v>211</v>
      </c>
      <c r="G4" s="72" t="s">
        <v>21</v>
      </c>
      <c r="H4" s="72" t="s">
        <v>22</v>
      </c>
      <c r="I4" s="72" t="s">
        <v>23</v>
      </c>
    </row>
    <row r="5" spans="1:13" ht="63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13" x14ac:dyDescent="0.25">
      <c r="A6" s="78" t="s">
        <v>38</v>
      </c>
      <c r="B6" s="16" t="s">
        <v>207</v>
      </c>
      <c r="C6" s="33" t="s">
        <v>48</v>
      </c>
      <c r="D6" s="61">
        <v>2424.3000000000002</v>
      </c>
      <c r="E6" s="61">
        <v>2203.91</v>
      </c>
      <c r="F6" s="61">
        <v>2059.73</v>
      </c>
      <c r="G6" s="61">
        <v>10000</v>
      </c>
      <c r="H6" s="61">
        <f>ROUND(F6/G6,2)</f>
        <v>0.21</v>
      </c>
      <c r="I6" s="79">
        <f>MIN(H6:H8)</f>
        <v>0.21</v>
      </c>
      <c r="K6" s="59"/>
      <c r="L6" s="60"/>
      <c r="M6" s="60"/>
    </row>
    <row r="7" spans="1:13" x14ac:dyDescent="0.25">
      <c r="A7" s="78" t="s">
        <v>15</v>
      </c>
      <c r="B7" s="16" t="s">
        <v>207</v>
      </c>
      <c r="C7" s="33" t="s">
        <v>49</v>
      </c>
      <c r="D7" s="61">
        <v>2424.3000000000002</v>
      </c>
      <c r="E7" s="61">
        <v>2203.91</v>
      </c>
      <c r="F7" s="61">
        <v>2059.73</v>
      </c>
      <c r="G7" s="61">
        <v>10000</v>
      </c>
      <c r="H7" s="61">
        <f t="shared" ref="H7:H16" si="0">ROUND(F7/G7,2)</f>
        <v>0.21</v>
      </c>
      <c r="I7" s="79" t="s">
        <v>24</v>
      </c>
      <c r="J7" s="59"/>
    </row>
    <row r="8" spans="1:13" x14ac:dyDescent="0.25">
      <c r="A8" s="78" t="s">
        <v>15</v>
      </c>
      <c r="B8" s="16" t="s">
        <v>207</v>
      </c>
      <c r="C8" s="33" t="s">
        <v>50</v>
      </c>
      <c r="D8" s="61">
        <v>2424.3200000000002</v>
      </c>
      <c r="E8" s="61">
        <v>2203.9299999999998</v>
      </c>
      <c r="F8" s="61">
        <v>2059.75</v>
      </c>
      <c r="G8" s="61">
        <v>10000</v>
      </c>
      <c r="H8" s="61">
        <f t="shared" si="0"/>
        <v>0.21</v>
      </c>
      <c r="I8" s="79" t="s">
        <v>24</v>
      </c>
      <c r="K8" s="59"/>
      <c r="L8" s="60"/>
    </row>
    <row r="9" spans="1:13" ht="30" x14ac:dyDescent="0.25">
      <c r="A9" s="78" t="s">
        <v>43</v>
      </c>
      <c r="B9" s="16" t="s">
        <v>208</v>
      </c>
      <c r="C9" s="33" t="s">
        <v>48</v>
      </c>
      <c r="D9" s="61">
        <v>78.650000000000006</v>
      </c>
      <c r="E9" s="61">
        <v>71.5</v>
      </c>
      <c r="F9" s="61">
        <v>66.819999999999993</v>
      </c>
      <c r="G9" s="61">
        <v>100</v>
      </c>
      <c r="H9" s="61">
        <f t="shared" si="0"/>
        <v>0.67</v>
      </c>
      <c r="I9" s="79">
        <f>MIN(H9:H11)</f>
        <v>0.67</v>
      </c>
      <c r="K9" s="59"/>
      <c r="L9" s="60"/>
      <c r="M9" s="60"/>
    </row>
    <row r="10" spans="1:13" ht="30" x14ac:dyDescent="0.25">
      <c r="A10" s="78" t="s">
        <v>15</v>
      </c>
      <c r="B10" s="16" t="s">
        <v>208</v>
      </c>
      <c r="C10" s="33" t="s">
        <v>49</v>
      </c>
      <c r="D10" s="61">
        <v>78.680000000000007</v>
      </c>
      <c r="E10" s="61">
        <v>71.53</v>
      </c>
      <c r="F10" s="61">
        <v>66.849999999999994</v>
      </c>
      <c r="G10" s="61">
        <v>100</v>
      </c>
      <c r="H10" s="61">
        <f t="shared" si="0"/>
        <v>0.67</v>
      </c>
      <c r="I10" s="79" t="s">
        <v>24</v>
      </c>
      <c r="J10" s="59"/>
    </row>
    <row r="11" spans="1:13" ht="30" x14ac:dyDescent="0.25">
      <c r="A11" s="78" t="s">
        <v>15</v>
      </c>
      <c r="B11" s="16" t="s">
        <v>208</v>
      </c>
      <c r="C11" s="33" t="s">
        <v>50</v>
      </c>
      <c r="D11" s="61">
        <v>78.650000000000006</v>
      </c>
      <c r="E11" s="61">
        <v>71.5</v>
      </c>
      <c r="F11" s="61">
        <v>66.819999999999993</v>
      </c>
      <c r="G11" s="61">
        <v>100</v>
      </c>
      <c r="H11" s="61">
        <f t="shared" si="0"/>
        <v>0.67</v>
      </c>
      <c r="I11" s="79" t="s">
        <v>24</v>
      </c>
    </row>
    <row r="12" spans="1:13" ht="45" x14ac:dyDescent="0.25">
      <c r="A12" s="78" t="s">
        <v>44</v>
      </c>
      <c r="B12" s="16" t="s">
        <v>209</v>
      </c>
      <c r="C12" s="33" t="s">
        <v>48</v>
      </c>
      <c r="D12" s="61">
        <v>4059.4</v>
      </c>
      <c r="E12" s="61">
        <v>3690.36</v>
      </c>
      <c r="F12" s="61">
        <v>3448.94</v>
      </c>
      <c r="G12" s="61">
        <v>10000</v>
      </c>
      <c r="H12" s="61">
        <f>ROUND(F12/G12,2)</f>
        <v>0.34</v>
      </c>
      <c r="I12" s="79">
        <f>MIN(H12:H14)</f>
        <v>0.34</v>
      </c>
      <c r="L12" s="60"/>
      <c r="M12" s="60"/>
    </row>
    <row r="13" spans="1:13" ht="45" x14ac:dyDescent="0.25">
      <c r="A13" s="78" t="s">
        <v>15</v>
      </c>
      <c r="B13" s="16" t="s">
        <v>209</v>
      </c>
      <c r="C13" s="33" t="s">
        <v>49</v>
      </c>
      <c r="D13" s="61">
        <v>4059.47</v>
      </c>
      <c r="E13" s="61">
        <v>3690.43</v>
      </c>
      <c r="F13" s="61">
        <v>3448.94</v>
      </c>
      <c r="G13" s="61">
        <v>10000</v>
      </c>
      <c r="H13" s="61">
        <f t="shared" si="0"/>
        <v>0.34</v>
      </c>
      <c r="I13" s="79" t="s">
        <v>24</v>
      </c>
      <c r="J13" s="59"/>
    </row>
    <row r="14" spans="1:13" ht="45" x14ac:dyDescent="0.25">
      <c r="A14" s="78" t="s">
        <v>15</v>
      </c>
      <c r="B14" s="16" t="s">
        <v>209</v>
      </c>
      <c r="C14" s="33" t="s">
        <v>50</v>
      </c>
      <c r="D14" s="61">
        <v>4059.46</v>
      </c>
      <c r="E14" s="61">
        <v>3690.42</v>
      </c>
      <c r="F14" s="61">
        <v>3448.94</v>
      </c>
      <c r="G14" s="61">
        <v>10000</v>
      </c>
      <c r="H14" s="61">
        <f t="shared" si="0"/>
        <v>0.34</v>
      </c>
      <c r="I14" s="79" t="s">
        <v>24</v>
      </c>
    </row>
    <row r="15" spans="1:13" ht="45" x14ac:dyDescent="0.25">
      <c r="A15" s="78" t="s">
        <v>47</v>
      </c>
      <c r="B15" s="16" t="s">
        <v>210</v>
      </c>
      <c r="C15" s="33" t="s">
        <v>48</v>
      </c>
      <c r="D15" s="61">
        <v>143.9</v>
      </c>
      <c r="E15" s="61">
        <v>130.82</v>
      </c>
      <c r="F15" s="61">
        <v>111.81</v>
      </c>
      <c r="G15" s="61">
        <v>100</v>
      </c>
      <c r="H15" s="61">
        <f>ROUND(F15/G15,2)</f>
        <v>1.1200000000000001</v>
      </c>
      <c r="I15" s="79">
        <f>MIN(H15:H17)</f>
        <v>1.1200000000000001</v>
      </c>
      <c r="K15" s="59"/>
      <c r="L15" s="60"/>
      <c r="M15" s="60"/>
    </row>
    <row r="16" spans="1:13" ht="45" x14ac:dyDescent="0.25">
      <c r="A16" s="78" t="s">
        <v>15</v>
      </c>
      <c r="B16" s="16" t="s">
        <v>210</v>
      </c>
      <c r="C16" s="33" t="s">
        <v>49</v>
      </c>
      <c r="D16" s="61">
        <v>336.38</v>
      </c>
      <c r="E16" s="61">
        <v>305.8</v>
      </c>
      <c r="F16" s="61">
        <v>261.37</v>
      </c>
      <c r="G16" s="61">
        <v>100</v>
      </c>
      <c r="H16" s="61">
        <f t="shared" si="0"/>
        <v>2.61</v>
      </c>
      <c r="I16" s="79" t="s">
        <v>24</v>
      </c>
      <c r="J16" s="59"/>
    </row>
    <row r="17" spans="1:9" ht="45" x14ac:dyDescent="0.25">
      <c r="A17" s="78" t="s">
        <v>15</v>
      </c>
      <c r="B17" s="16" t="s">
        <v>210</v>
      </c>
      <c r="C17" s="33" t="s">
        <v>50</v>
      </c>
      <c r="D17" s="61">
        <v>143.97999999999999</v>
      </c>
      <c r="E17" s="61">
        <v>130.88999999999999</v>
      </c>
      <c r="F17" s="61">
        <v>111.87</v>
      </c>
      <c r="G17" s="61">
        <v>100</v>
      </c>
      <c r="H17" s="61">
        <f>ROUND(F17/G17,2)</f>
        <v>1.1200000000000001</v>
      </c>
      <c r="I17" s="79" t="s">
        <v>24</v>
      </c>
    </row>
    <row r="18" spans="1:9" x14ac:dyDescent="0.25">
      <c r="A18" s="32"/>
      <c r="B18" s="14"/>
      <c r="C18" s="14"/>
      <c r="D18" s="14"/>
      <c r="E18" s="14"/>
      <c r="F18" s="14"/>
      <c r="G18" s="14"/>
      <c r="H18" s="14"/>
      <c r="I18" s="14"/>
    </row>
    <row r="19" spans="1:9" x14ac:dyDescent="0.25">
      <c r="A19" s="77"/>
      <c r="B19" s="77"/>
      <c r="C19" s="77"/>
      <c r="D19" s="77"/>
      <c r="E19" s="77"/>
      <c r="F19" s="77"/>
      <c r="G19" s="77"/>
      <c r="H19" s="77"/>
      <c r="I19" s="77"/>
    </row>
    <row r="20" spans="1:9" x14ac:dyDescent="0.25">
      <c r="A20" s="75"/>
      <c r="B20" s="75"/>
      <c r="C20" s="75"/>
      <c r="D20" s="75"/>
      <c r="E20" s="75"/>
      <c r="F20" s="75"/>
      <c r="G20" s="75"/>
      <c r="H20" s="75"/>
      <c r="I20" s="75"/>
    </row>
    <row r="21" spans="1:9" x14ac:dyDescent="0.25">
      <c r="A21" s="14"/>
      <c r="B21" s="14"/>
      <c r="C21" s="14"/>
      <c r="D21" s="14"/>
      <c r="E21" s="14"/>
      <c r="F21" s="14"/>
      <c r="G21" s="14"/>
      <c r="H21" s="14"/>
      <c r="I21" s="14"/>
    </row>
    <row r="22" spans="1:9" x14ac:dyDescent="0.25">
      <c r="A22" s="14"/>
      <c r="B22" s="14"/>
      <c r="C22" s="14"/>
      <c r="D22" s="14"/>
      <c r="E22" s="14"/>
      <c r="F22" s="14"/>
      <c r="G22" s="14"/>
      <c r="H22" s="14"/>
      <c r="I22" s="14"/>
    </row>
    <row r="23" spans="1:9" x14ac:dyDescent="0.25">
      <c r="A23" s="14"/>
      <c r="B23" s="14"/>
      <c r="C23" s="14"/>
      <c r="D23" s="14"/>
      <c r="E23" s="14"/>
      <c r="F23" s="14"/>
      <c r="G23" s="14"/>
      <c r="H23" s="14"/>
      <c r="I23" s="14"/>
    </row>
    <row r="24" spans="1:9" x14ac:dyDescent="0.25">
      <c r="A24" s="14"/>
      <c r="B24" s="14"/>
      <c r="C24" s="14"/>
      <c r="D24" s="14"/>
      <c r="E24" s="14"/>
      <c r="F24" s="14"/>
      <c r="G24" s="14"/>
      <c r="H24" s="14"/>
      <c r="I24" s="14"/>
    </row>
  </sheetData>
  <mergeCells count="21">
    <mergeCell ref="A19:I19"/>
    <mergeCell ref="A20:I20"/>
    <mergeCell ref="A6:A8"/>
    <mergeCell ref="I6:I8"/>
    <mergeCell ref="A9:A11"/>
    <mergeCell ref="I9:I11"/>
    <mergeCell ref="A12:A14"/>
    <mergeCell ref="I12:I14"/>
    <mergeCell ref="A15:A17"/>
    <mergeCell ref="I15:I17"/>
    <mergeCell ref="I4:I5"/>
    <mergeCell ref="A1:I1"/>
    <mergeCell ref="A2:I2"/>
    <mergeCell ref="A4:A5"/>
    <mergeCell ref="B4:B5"/>
    <mergeCell ref="C4:C5"/>
    <mergeCell ref="F4:F5"/>
    <mergeCell ref="G4:G5"/>
    <mergeCell ref="H4:H5"/>
    <mergeCell ref="D4:D5"/>
    <mergeCell ref="E4:E5"/>
  </mergeCells>
  <pageMargins left="0.39370078740157483" right="0.39370078740157483" top="0.39370078740157483" bottom="0.39370078740157483" header="0" footer="0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opLeftCell="C1" zoomScaleNormal="100" zoomScaleSheetLayoutView="70" workbookViewId="0">
      <pane ySplit="4" topLeftCell="A20" activePane="bottomLeft" state="frozen"/>
      <selection pane="bottomLeft" activeCell="E8" sqref="E8"/>
    </sheetView>
  </sheetViews>
  <sheetFormatPr defaultRowHeight="15" x14ac:dyDescent="0.25"/>
  <cols>
    <col min="1" max="1" width="14.7109375" style="25" customWidth="1"/>
    <col min="2" max="2" width="24.7109375" style="13" customWidth="1"/>
    <col min="3" max="3" width="24" style="13" customWidth="1"/>
    <col min="4" max="4" width="30.140625" style="13" customWidth="1"/>
    <col min="5" max="5" width="57.28515625" style="13" customWidth="1"/>
    <col min="6" max="6" width="30" style="13" customWidth="1"/>
    <col min="7" max="7" width="21.85546875" style="13" customWidth="1"/>
    <col min="8" max="8" width="20.140625" style="13" customWidth="1"/>
    <col min="9" max="10" width="14.5703125" style="13" customWidth="1"/>
    <col min="11" max="11" width="21.42578125" style="13" customWidth="1"/>
    <col min="12" max="16384" width="9.140625" style="13"/>
  </cols>
  <sheetData>
    <row r="1" spans="1:11" ht="25.5" customHeight="1" x14ac:dyDescent="0.25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7.5" customHeight="1" x14ac:dyDescent="0.25">
      <c r="A2" s="89" t="s">
        <v>32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x14ac:dyDescent="0.25">
      <c r="A3" s="2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75" x14ac:dyDescent="0.25">
      <c r="A4" s="29" t="s">
        <v>2</v>
      </c>
      <c r="B4" s="30" t="s">
        <v>25</v>
      </c>
      <c r="C4" s="30" t="s">
        <v>26</v>
      </c>
      <c r="D4" s="30" t="s">
        <v>27</v>
      </c>
      <c r="E4" s="30" t="s">
        <v>28</v>
      </c>
      <c r="F4" s="31" t="s">
        <v>171</v>
      </c>
      <c r="G4" s="31" t="s">
        <v>172</v>
      </c>
      <c r="H4" s="30" t="s">
        <v>29</v>
      </c>
      <c r="I4" s="31" t="s">
        <v>170</v>
      </c>
      <c r="J4" s="31" t="s">
        <v>169</v>
      </c>
      <c r="K4" s="30" t="s">
        <v>30</v>
      </c>
    </row>
    <row r="5" spans="1:11" ht="60" x14ac:dyDescent="0.25">
      <c r="A5" s="91">
        <v>1</v>
      </c>
      <c r="B5" s="26" t="s">
        <v>51</v>
      </c>
      <c r="C5" s="27" t="s">
        <v>51</v>
      </c>
      <c r="D5" s="27" t="s">
        <v>141</v>
      </c>
      <c r="E5" s="27" t="s">
        <v>52</v>
      </c>
      <c r="F5" s="27" t="s">
        <v>142</v>
      </c>
      <c r="G5" s="27" t="s">
        <v>151</v>
      </c>
      <c r="H5" s="27">
        <v>583</v>
      </c>
      <c r="I5" s="27">
        <v>10000</v>
      </c>
      <c r="J5" s="28" t="s">
        <v>216</v>
      </c>
      <c r="K5" s="81">
        <f>MIN(J5:J62)</f>
        <v>7.0000000000000007E-2</v>
      </c>
    </row>
    <row r="6" spans="1:11" ht="60" x14ac:dyDescent="0.25">
      <c r="A6" s="91"/>
      <c r="B6" s="16" t="s">
        <v>51</v>
      </c>
      <c r="C6" s="15" t="s">
        <v>51</v>
      </c>
      <c r="D6" s="15" t="s">
        <v>106</v>
      </c>
      <c r="E6" s="15" t="s">
        <v>52</v>
      </c>
      <c r="F6" s="15" t="s">
        <v>142</v>
      </c>
      <c r="G6" s="15" t="s">
        <v>152</v>
      </c>
      <c r="H6" s="15">
        <v>31.22</v>
      </c>
      <c r="I6" s="15">
        <v>500</v>
      </c>
      <c r="J6" s="18" t="s">
        <v>216</v>
      </c>
      <c r="K6" s="81"/>
    </row>
    <row r="7" spans="1:11" ht="75" x14ac:dyDescent="0.25">
      <c r="A7" s="91"/>
      <c r="B7" s="16" t="s">
        <v>51</v>
      </c>
      <c r="C7" s="15" t="s">
        <v>51</v>
      </c>
      <c r="D7" s="15" t="s">
        <v>74</v>
      </c>
      <c r="E7" s="15" t="s">
        <v>54</v>
      </c>
      <c r="F7" s="15" t="s">
        <v>143</v>
      </c>
      <c r="G7" s="15" t="s">
        <v>153</v>
      </c>
      <c r="H7" s="15">
        <v>473.54</v>
      </c>
      <c r="I7" s="15">
        <v>7500</v>
      </c>
      <c r="J7" s="18" t="s">
        <v>216</v>
      </c>
      <c r="K7" s="81"/>
    </row>
    <row r="8" spans="1:11" ht="45" x14ac:dyDescent="0.25">
      <c r="A8" s="91"/>
      <c r="B8" s="34" t="s">
        <v>51</v>
      </c>
      <c r="C8" s="35" t="s">
        <v>51</v>
      </c>
      <c r="D8" s="35" t="s">
        <v>69</v>
      </c>
      <c r="E8" s="35" t="s">
        <v>70</v>
      </c>
      <c r="F8" s="35" t="s">
        <v>144</v>
      </c>
      <c r="G8" s="35" t="s">
        <v>154</v>
      </c>
      <c r="H8" s="35">
        <v>689.8</v>
      </c>
      <c r="I8" s="35">
        <v>10000</v>
      </c>
      <c r="J8" s="36">
        <v>7.0000000000000007E-2</v>
      </c>
      <c r="K8" s="81"/>
    </row>
    <row r="9" spans="1:11" ht="45" x14ac:dyDescent="0.25">
      <c r="A9" s="91"/>
      <c r="B9" s="16" t="s">
        <v>51</v>
      </c>
      <c r="C9" s="15" t="s">
        <v>51</v>
      </c>
      <c r="D9" s="15" t="s">
        <v>60</v>
      </c>
      <c r="E9" s="15" t="s">
        <v>59</v>
      </c>
      <c r="F9" s="15" t="s">
        <v>145</v>
      </c>
      <c r="G9" s="15" t="s">
        <v>155</v>
      </c>
      <c r="H9" s="15">
        <v>1041.82</v>
      </c>
      <c r="I9" s="15">
        <v>13000</v>
      </c>
      <c r="J9" s="18">
        <v>0.08</v>
      </c>
      <c r="K9" s="81"/>
    </row>
    <row r="10" spans="1:11" ht="45" x14ac:dyDescent="0.25">
      <c r="A10" s="91"/>
      <c r="B10" s="16" t="s">
        <v>51</v>
      </c>
      <c r="C10" s="15" t="s">
        <v>51</v>
      </c>
      <c r="D10" s="15" t="s">
        <v>81</v>
      </c>
      <c r="E10" s="15" t="s">
        <v>59</v>
      </c>
      <c r="F10" s="15" t="s">
        <v>145</v>
      </c>
      <c r="G10" s="15" t="s">
        <v>156</v>
      </c>
      <c r="H10" s="15">
        <v>480.84</v>
      </c>
      <c r="I10" s="15">
        <v>6000</v>
      </c>
      <c r="J10" s="18">
        <v>0.08</v>
      </c>
      <c r="K10" s="81"/>
    </row>
    <row r="11" spans="1:11" ht="75" x14ac:dyDescent="0.25">
      <c r="A11" s="91"/>
      <c r="B11" s="16" t="s">
        <v>51</v>
      </c>
      <c r="C11" s="15" t="s">
        <v>51</v>
      </c>
      <c r="D11" s="15" t="s">
        <v>55</v>
      </c>
      <c r="E11" s="15" t="s">
        <v>54</v>
      </c>
      <c r="F11" s="15" t="s">
        <v>143</v>
      </c>
      <c r="G11" s="15" t="s">
        <v>157</v>
      </c>
      <c r="H11" s="15">
        <v>41.14</v>
      </c>
      <c r="I11" s="15">
        <v>500</v>
      </c>
      <c r="J11" s="18">
        <v>0.08</v>
      </c>
      <c r="K11" s="81"/>
    </row>
    <row r="12" spans="1:11" ht="75" x14ac:dyDescent="0.25">
      <c r="A12" s="91"/>
      <c r="B12" s="16" t="s">
        <v>51</v>
      </c>
      <c r="C12" s="15" t="s">
        <v>51</v>
      </c>
      <c r="D12" s="15" t="s">
        <v>76</v>
      </c>
      <c r="E12" s="15" t="s">
        <v>54</v>
      </c>
      <c r="F12" s="15" t="s">
        <v>143</v>
      </c>
      <c r="G12" s="15" t="s">
        <v>157</v>
      </c>
      <c r="H12" s="15">
        <v>41.14</v>
      </c>
      <c r="I12" s="15">
        <v>500</v>
      </c>
      <c r="J12" s="18">
        <v>0.08</v>
      </c>
      <c r="K12" s="81"/>
    </row>
    <row r="13" spans="1:11" ht="75" x14ac:dyDescent="0.25">
      <c r="A13" s="91"/>
      <c r="B13" s="16" t="s">
        <v>51</v>
      </c>
      <c r="C13" s="15" t="s">
        <v>51</v>
      </c>
      <c r="D13" s="15" t="s">
        <v>78</v>
      </c>
      <c r="E13" s="15" t="s">
        <v>79</v>
      </c>
      <c r="F13" s="15" t="s">
        <v>146</v>
      </c>
      <c r="G13" s="15" t="s">
        <v>151</v>
      </c>
      <c r="H13" s="15">
        <v>634</v>
      </c>
      <c r="I13" s="15">
        <v>6000</v>
      </c>
      <c r="J13" s="18">
        <v>0.11</v>
      </c>
      <c r="K13" s="81"/>
    </row>
    <row r="14" spans="1:11" ht="45" x14ac:dyDescent="0.25">
      <c r="A14" s="91"/>
      <c r="B14" s="16" t="s">
        <v>66</v>
      </c>
      <c r="C14" s="15" t="s">
        <v>51</v>
      </c>
      <c r="D14" s="15" t="s">
        <v>67</v>
      </c>
      <c r="E14" s="15" t="s">
        <v>68</v>
      </c>
      <c r="F14" s="15" t="s">
        <v>147</v>
      </c>
      <c r="G14" s="15" t="s">
        <v>158</v>
      </c>
      <c r="H14" s="15">
        <v>62.19</v>
      </c>
      <c r="I14" s="15">
        <v>500</v>
      </c>
      <c r="J14" s="18">
        <v>0.12</v>
      </c>
      <c r="K14" s="81"/>
    </row>
    <row r="15" spans="1:11" ht="45" x14ac:dyDescent="0.25">
      <c r="A15" s="91"/>
      <c r="B15" s="16" t="s">
        <v>66</v>
      </c>
      <c r="C15" s="15" t="s">
        <v>51</v>
      </c>
      <c r="D15" s="15" t="s">
        <v>72</v>
      </c>
      <c r="E15" s="15" t="s">
        <v>68</v>
      </c>
      <c r="F15" s="15" t="s">
        <v>147</v>
      </c>
      <c r="G15" s="15" t="s">
        <v>159</v>
      </c>
      <c r="H15" s="15">
        <v>1515.5</v>
      </c>
      <c r="I15" s="15">
        <v>10000</v>
      </c>
      <c r="J15" s="18">
        <v>0.15</v>
      </c>
      <c r="K15" s="81"/>
    </row>
    <row r="16" spans="1:11" ht="45" x14ac:dyDescent="0.25">
      <c r="A16" s="91"/>
      <c r="B16" s="16" t="s">
        <v>66</v>
      </c>
      <c r="C16" s="15" t="s">
        <v>51</v>
      </c>
      <c r="D16" s="15" t="s">
        <v>97</v>
      </c>
      <c r="E16" s="15" t="s">
        <v>68</v>
      </c>
      <c r="F16" s="15" t="s">
        <v>147</v>
      </c>
      <c r="G16" s="15" t="s">
        <v>159</v>
      </c>
      <c r="H16" s="15">
        <v>1515.5</v>
      </c>
      <c r="I16" s="15">
        <v>10000</v>
      </c>
      <c r="J16" s="18">
        <v>0.15</v>
      </c>
      <c r="K16" s="81"/>
    </row>
    <row r="17" spans="1:11" ht="45" x14ac:dyDescent="0.25">
      <c r="A17" s="91"/>
      <c r="B17" s="16" t="s">
        <v>66</v>
      </c>
      <c r="C17" s="15" t="s">
        <v>51</v>
      </c>
      <c r="D17" s="15" t="s">
        <v>72</v>
      </c>
      <c r="E17" s="15" t="s">
        <v>68</v>
      </c>
      <c r="F17" s="15" t="s">
        <v>147</v>
      </c>
      <c r="G17" s="15" t="s">
        <v>159</v>
      </c>
      <c r="H17" s="15">
        <v>1515.5</v>
      </c>
      <c r="I17" s="15">
        <v>10000</v>
      </c>
      <c r="J17" s="18">
        <v>0.15</v>
      </c>
      <c r="K17" s="81"/>
    </row>
    <row r="18" spans="1:11" ht="45" x14ac:dyDescent="0.25">
      <c r="A18" s="91"/>
      <c r="B18" s="16" t="s">
        <v>66</v>
      </c>
      <c r="C18" s="15" t="s">
        <v>51</v>
      </c>
      <c r="D18" s="15" t="s">
        <v>97</v>
      </c>
      <c r="E18" s="15" t="s">
        <v>68</v>
      </c>
      <c r="F18" s="15" t="s">
        <v>147</v>
      </c>
      <c r="G18" s="15" t="s">
        <v>159</v>
      </c>
      <c r="H18" s="15">
        <v>1515.5</v>
      </c>
      <c r="I18" s="15">
        <v>10000</v>
      </c>
      <c r="J18" s="18">
        <v>0.15</v>
      </c>
      <c r="K18" s="81"/>
    </row>
    <row r="19" spans="1:11" ht="45" x14ac:dyDescent="0.25">
      <c r="A19" s="91"/>
      <c r="B19" s="16" t="s">
        <v>66</v>
      </c>
      <c r="C19" s="15" t="s">
        <v>51</v>
      </c>
      <c r="D19" s="15" t="s">
        <v>71</v>
      </c>
      <c r="E19" s="15" t="s">
        <v>68</v>
      </c>
      <c r="F19" s="15" t="s">
        <v>147</v>
      </c>
      <c r="G19" s="15" t="s">
        <v>160</v>
      </c>
      <c r="H19" s="15">
        <v>1515.5</v>
      </c>
      <c r="I19" s="15">
        <v>10000</v>
      </c>
      <c r="J19" s="18">
        <v>0.15</v>
      </c>
      <c r="K19" s="81"/>
    </row>
    <row r="20" spans="1:11" ht="45" x14ac:dyDescent="0.25">
      <c r="A20" s="91"/>
      <c r="B20" s="16" t="s">
        <v>66</v>
      </c>
      <c r="C20" s="15" t="s">
        <v>51</v>
      </c>
      <c r="D20" s="15" t="s">
        <v>71</v>
      </c>
      <c r="E20" s="15" t="s">
        <v>68</v>
      </c>
      <c r="F20" s="15" t="s">
        <v>147</v>
      </c>
      <c r="G20" s="15" t="s">
        <v>160</v>
      </c>
      <c r="H20" s="15">
        <v>1515.5</v>
      </c>
      <c r="I20" s="15">
        <v>10000</v>
      </c>
      <c r="J20" s="18">
        <v>0.15</v>
      </c>
      <c r="K20" s="81"/>
    </row>
    <row r="21" spans="1:11" ht="90" x14ac:dyDescent="0.25">
      <c r="A21" s="91"/>
      <c r="B21" s="16" t="s">
        <v>51</v>
      </c>
      <c r="C21" s="15" t="s">
        <v>51</v>
      </c>
      <c r="D21" s="15" t="s">
        <v>56</v>
      </c>
      <c r="E21" s="15" t="s">
        <v>57</v>
      </c>
      <c r="F21" s="15" t="s">
        <v>148</v>
      </c>
      <c r="G21" s="15" t="s">
        <v>161</v>
      </c>
      <c r="H21" s="15">
        <v>95</v>
      </c>
      <c r="I21" s="15">
        <v>500</v>
      </c>
      <c r="J21" s="18">
        <v>0.19</v>
      </c>
      <c r="K21" s="81"/>
    </row>
    <row r="22" spans="1:11" ht="90" x14ac:dyDescent="0.25">
      <c r="A22" s="91"/>
      <c r="B22" s="16" t="s">
        <v>51</v>
      </c>
      <c r="C22" s="15" t="s">
        <v>51</v>
      </c>
      <c r="D22" s="15" t="s">
        <v>104</v>
      </c>
      <c r="E22" s="15" t="s">
        <v>57</v>
      </c>
      <c r="F22" s="15" t="s">
        <v>148</v>
      </c>
      <c r="G22" s="15" t="s">
        <v>161</v>
      </c>
      <c r="H22" s="15">
        <v>95</v>
      </c>
      <c r="I22" s="15">
        <v>500</v>
      </c>
      <c r="J22" s="18">
        <v>0.19</v>
      </c>
      <c r="K22" s="81"/>
    </row>
    <row r="23" spans="1:11" ht="90" x14ac:dyDescent="0.25">
      <c r="A23" s="91"/>
      <c r="B23" s="16" t="s">
        <v>51</v>
      </c>
      <c r="C23" s="15" t="s">
        <v>51</v>
      </c>
      <c r="D23" s="15" t="s">
        <v>100</v>
      </c>
      <c r="E23" s="15" t="s">
        <v>57</v>
      </c>
      <c r="F23" s="15" t="s">
        <v>148</v>
      </c>
      <c r="G23" s="15" t="s">
        <v>161</v>
      </c>
      <c r="H23" s="15">
        <v>1900</v>
      </c>
      <c r="I23" s="15">
        <v>10000</v>
      </c>
      <c r="J23" s="18">
        <v>0.19</v>
      </c>
      <c r="K23" s="81"/>
    </row>
    <row r="24" spans="1:11" ht="90" x14ac:dyDescent="0.25">
      <c r="A24" s="91"/>
      <c r="B24" s="16" t="s">
        <v>51</v>
      </c>
      <c r="C24" s="15" t="s">
        <v>51</v>
      </c>
      <c r="D24" s="15" t="s">
        <v>64</v>
      </c>
      <c r="E24" s="15" t="s">
        <v>57</v>
      </c>
      <c r="F24" s="15" t="s">
        <v>148</v>
      </c>
      <c r="G24" s="15" t="s">
        <v>161</v>
      </c>
      <c r="H24" s="15">
        <v>1900</v>
      </c>
      <c r="I24" s="15">
        <v>10000</v>
      </c>
      <c r="J24" s="18">
        <v>0.19</v>
      </c>
      <c r="K24" s="81"/>
    </row>
    <row r="25" spans="1:11" ht="90" x14ac:dyDescent="0.25">
      <c r="A25" s="91"/>
      <c r="B25" s="16" t="s">
        <v>51</v>
      </c>
      <c r="C25" s="15" t="s">
        <v>51</v>
      </c>
      <c r="D25" s="15" t="s">
        <v>75</v>
      </c>
      <c r="E25" s="15" t="s">
        <v>57</v>
      </c>
      <c r="F25" s="15" t="s">
        <v>148</v>
      </c>
      <c r="G25" s="15" t="s">
        <v>161</v>
      </c>
      <c r="H25" s="15">
        <v>1900</v>
      </c>
      <c r="I25" s="15">
        <v>10000</v>
      </c>
      <c r="J25" s="18">
        <v>0.19</v>
      </c>
      <c r="K25" s="81"/>
    </row>
    <row r="26" spans="1:11" ht="135" x14ac:dyDescent="0.25">
      <c r="A26" s="91"/>
      <c r="B26" s="16" t="s">
        <v>51</v>
      </c>
      <c r="C26" s="15" t="s">
        <v>51</v>
      </c>
      <c r="D26" s="15" t="s">
        <v>103</v>
      </c>
      <c r="E26" s="15" t="s">
        <v>57</v>
      </c>
      <c r="F26" s="15" t="s">
        <v>148</v>
      </c>
      <c r="G26" s="15" t="s">
        <v>161</v>
      </c>
      <c r="H26" s="15">
        <v>1900</v>
      </c>
      <c r="I26" s="15">
        <v>10000</v>
      </c>
      <c r="J26" s="18">
        <v>0.19</v>
      </c>
      <c r="K26" s="81"/>
    </row>
    <row r="27" spans="1:11" ht="135" x14ac:dyDescent="0.25">
      <c r="A27" s="91"/>
      <c r="B27" s="16" t="s">
        <v>51</v>
      </c>
      <c r="C27" s="15" t="s">
        <v>51</v>
      </c>
      <c r="D27" s="15" t="s">
        <v>83</v>
      </c>
      <c r="E27" s="15" t="s">
        <v>57</v>
      </c>
      <c r="F27" s="15" t="s">
        <v>148</v>
      </c>
      <c r="G27" s="15" t="s">
        <v>161</v>
      </c>
      <c r="H27" s="15">
        <v>1900</v>
      </c>
      <c r="I27" s="15">
        <v>10000</v>
      </c>
      <c r="J27" s="18">
        <v>0.19</v>
      </c>
      <c r="K27" s="81"/>
    </row>
    <row r="28" spans="1:11" ht="45" x14ac:dyDescent="0.25">
      <c r="A28" s="91"/>
      <c r="B28" s="16" t="s">
        <v>51</v>
      </c>
      <c r="C28" s="15" t="s">
        <v>51</v>
      </c>
      <c r="D28" s="15" t="s">
        <v>84</v>
      </c>
      <c r="E28" s="15" t="s">
        <v>85</v>
      </c>
      <c r="F28" s="15" t="s">
        <v>149</v>
      </c>
      <c r="G28" s="15" t="s">
        <v>161</v>
      </c>
      <c r="H28" s="15">
        <v>1140</v>
      </c>
      <c r="I28" s="15">
        <v>6000</v>
      </c>
      <c r="J28" s="18">
        <v>0.19</v>
      </c>
      <c r="K28" s="81"/>
    </row>
    <row r="29" spans="1:11" ht="45" x14ac:dyDescent="0.25">
      <c r="A29" s="91"/>
      <c r="B29" s="16" t="s">
        <v>51</v>
      </c>
      <c r="C29" s="15" t="s">
        <v>51</v>
      </c>
      <c r="D29" s="15" t="s">
        <v>107</v>
      </c>
      <c r="E29" s="15" t="s">
        <v>85</v>
      </c>
      <c r="F29" s="15" t="s">
        <v>149</v>
      </c>
      <c r="G29" s="15" t="s">
        <v>161</v>
      </c>
      <c r="H29" s="15">
        <v>950</v>
      </c>
      <c r="I29" s="15">
        <v>5000</v>
      </c>
      <c r="J29" s="18">
        <v>0.19</v>
      </c>
      <c r="K29" s="81"/>
    </row>
    <row r="30" spans="1:11" ht="45" x14ac:dyDescent="0.25">
      <c r="A30" s="91"/>
      <c r="B30" s="16" t="s">
        <v>51</v>
      </c>
      <c r="C30" s="15" t="s">
        <v>51</v>
      </c>
      <c r="D30" s="15" t="s">
        <v>101</v>
      </c>
      <c r="E30" s="15" t="s">
        <v>59</v>
      </c>
      <c r="F30" s="15" t="s">
        <v>145</v>
      </c>
      <c r="G30" s="15" t="s">
        <v>162</v>
      </c>
      <c r="H30" s="15">
        <v>95</v>
      </c>
      <c r="I30" s="15">
        <v>500</v>
      </c>
      <c r="J30" s="18">
        <v>0.19</v>
      </c>
      <c r="K30" s="81"/>
    </row>
    <row r="31" spans="1:11" ht="45" x14ac:dyDescent="0.25">
      <c r="A31" s="91"/>
      <c r="B31" s="16" t="s">
        <v>51</v>
      </c>
      <c r="C31" s="15" t="s">
        <v>51</v>
      </c>
      <c r="D31" s="15" t="s">
        <v>91</v>
      </c>
      <c r="E31" s="15" t="s">
        <v>59</v>
      </c>
      <c r="F31" s="15" t="s">
        <v>145</v>
      </c>
      <c r="G31" s="15" t="s">
        <v>162</v>
      </c>
      <c r="H31" s="15">
        <v>95</v>
      </c>
      <c r="I31" s="15">
        <v>500</v>
      </c>
      <c r="J31" s="18">
        <v>0.19</v>
      </c>
      <c r="K31" s="81"/>
    </row>
    <row r="32" spans="1:11" ht="45" x14ac:dyDescent="0.25">
      <c r="A32" s="91"/>
      <c r="B32" s="16" t="s">
        <v>51</v>
      </c>
      <c r="C32" s="15" t="s">
        <v>51</v>
      </c>
      <c r="D32" s="15" t="s">
        <v>58</v>
      </c>
      <c r="E32" s="15" t="s">
        <v>59</v>
      </c>
      <c r="F32" s="15" t="s">
        <v>145</v>
      </c>
      <c r="G32" s="15" t="s">
        <v>162</v>
      </c>
      <c r="H32" s="15">
        <v>1140</v>
      </c>
      <c r="I32" s="15">
        <v>6000</v>
      </c>
      <c r="J32" s="18">
        <v>0.19</v>
      </c>
      <c r="K32" s="81"/>
    </row>
    <row r="33" spans="1:11" ht="45" x14ac:dyDescent="0.25">
      <c r="A33" s="91"/>
      <c r="B33" s="16" t="s">
        <v>51</v>
      </c>
      <c r="C33" s="15" t="s">
        <v>51</v>
      </c>
      <c r="D33" s="15" t="s">
        <v>80</v>
      </c>
      <c r="E33" s="15" t="s">
        <v>59</v>
      </c>
      <c r="F33" s="15" t="s">
        <v>145</v>
      </c>
      <c r="G33" s="15" t="s">
        <v>162</v>
      </c>
      <c r="H33" s="15">
        <v>2090</v>
      </c>
      <c r="I33" s="15">
        <v>11000</v>
      </c>
      <c r="J33" s="18">
        <v>0.19</v>
      </c>
      <c r="K33" s="81"/>
    </row>
    <row r="34" spans="1:11" ht="45" x14ac:dyDescent="0.25">
      <c r="A34" s="91"/>
      <c r="B34" s="16" t="s">
        <v>51</v>
      </c>
      <c r="C34" s="15" t="s">
        <v>51</v>
      </c>
      <c r="D34" s="15" t="s">
        <v>87</v>
      </c>
      <c r="E34" s="15" t="s">
        <v>59</v>
      </c>
      <c r="F34" s="15" t="s">
        <v>145</v>
      </c>
      <c r="G34" s="15" t="s">
        <v>162</v>
      </c>
      <c r="H34" s="15">
        <v>2090</v>
      </c>
      <c r="I34" s="15">
        <v>11000</v>
      </c>
      <c r="J34" s="18">
        <v>0.19</v>
      </c>
      <c r="K34" s="81"/>
    </row>
    <row r="35" spans="1:11" ht="75" x14ac:dyDescent="0.25">
      <c r="A35" s="91"/>
      <c r="B35" s="16" t="s">
        <v>51</v>
      </c>
      <c r="C35" s="15" t="s">
        <v>51</v>
      </c>
      <c r="D35" s="15" t="s">
        <v>76</v>
      </c>
      <c r="E35" s="15" t="s">
        <v>54</v>
      </c>
      <c r="F35" s="15" t="s">
        <v>143</v>
      </c>
      <c r="G35" s="15" t="s">
        <v>163</v>
      </c>
      <c r="H35" s="15">
        <v>95</v>
      </c>
      <c r="I35" s="15">
        <v>500</v>
      </c>
      <c r="J35" s="18">
        <v>0.19</v>
      </c>
      <c r="K35" s="81"/>
    </row>
    <row r="36" spans="1:11" ht="75" x14ac:dyDescent="0.25">
      <c r="A36" s="91"/>
      <c r="B36" s="16" t="s">
        <v>51</v>
      </c>
      <c r="C36" s="15" t="s">
        <v>51</v>
      </c>
      <c r="D36" s="15" t="s">
        <v>55</v>
      </c>
      <c r="E36" s="15" t="s">
        <v>54</v>
      </c>
      <c r="F36" s="15" t="s">
        <v>143</v>
      </c>
      <c r="G36" s="15" t="s">
        <v>163</v>
      </c>
      <c r="H36" s="15">
        <v>95</v>
      </c>
      <c r="I36" s="15">
        <v>500</v>
      </c>
      <c r="J36" s="18">
        <v>0.19</v>
      </c>
      <c r="K36" s="81"/>
    </row>
    <row r="37" spans="1:11" ht="75" x14ac:dyDescent="0.25">
      <c r="A37" s="91"/>
      <c r="B37" s="16" t="s">
        <v>51</v>
      </c>
      <c r="C37" s="15" t="s">
        <v>51</v>
      </c>
      <c r="D37" s="15" t="s">
        <v>77</v>
      </c>
      <c r="E37" s="15" t="s">
        <v>54</v>
      </c>
      <c r="F37" s="15" t="s">
        <v>143</v>
      </c>
      <c r="G37" s="15" t="s">
        <v>163</v>
      </c>
      <c r="H37" s="15">
        <v>95</v>
      </c>
      <c r="I37" s="15">
        <v>500</v>
      </c>
      <c r="J37" s="18">
        <v>0.19</v>
      </c>
      <c r="K37" s="81"/>
    </row>
    <row r="38" spans="1:11" ht="75" x14ac:dyDescent="0.25">
      <c r="A38" s="91"/>
      <c r="B38" s="16" t="s">
        <v>51</v>
      </c>
      <c r="C38" s="15" t="s">
        <v>51</v>
      </c>
      <c r="D38" s="15" t="s">
        <v>93</v>
      </c>
      <c r="E38" s="15" t="s">
        <v>54</v>
      </c>
      <c r="F38" s="15" t="s">
        <v>143</v>
      </c>
      <c r="G38" s="15" t="s">
        <v>163</v>
      </c>
      <c r="H38" s="15">
        <v>95</v>
      </c>
      <c r="I38" s="15">
        <v>500</v>
      </c>
      <c r="J38" s="18">
        <v>0.19</v>
      </c>
      <c r="K38" s="81"/>
    </row>
    <row r="39" spans="1:11" ht="75" x14ac:dyDescent="0.25">
      <c r="A39" s="91"/>
      <c r="B39" s="16" t="s">
        <v>51</v>
      </c>
      <c r="C39" s="15" t="s">
        <v>51</v>
      </c>
      <c r="D39" s="15" t="s">
        <v>92</v>
      </c>
      <c r="E39" s="15" t="s">
        <v>54</v>
      </c>
      <c r="F39" s="15" t="s">
        <v>143</v>
      </c>
      <c r="G39" s="15" t="s">
        <v>163</v>
      </c>
      <c r="H39" s="15">
        <v>1425</v>
      </c>
      <c r="I39" s="15">
        <v>7500</v>
      </c>
      <c r="J39" s="18">
        <v>0.19</v>
      </c>
      <c r="K39" s="81"/>
    </row>
    <row r="40" spans="1:11" ht="75" x14ac:dyDescent="0.25">
      <c r="A40" s="91"/>
      <c r="B40" s="16" t="s">
        <v>51</v>
      </c>
      <c r="C40" s="15" t="s">
        <v>51</v>
      </c>
      <c r="D40" s="15" t="s">
        <v>74</v>
      </c>
      <c r="E40" s="15" t="s">
        <v>54</v>
      </c>
      <c r="F40" s="15" t="s">
        <v>143</v>
      </c>
      <c r="G40" s="15" t="s">
        <v>163</v>
      </c>
      <c r="H40" s="15">
        <v>1425</v>
      </c>
      <c r="I40" s="15">
        <v>7500</v>
      </c>
      <c r="J40" s="18">
        <v>0.19</v>
      </c>
      <c r="K40" s="81"/>
    </row>
    <row r="41" spans="1:11" ht="75" x14ac:dyDescent="0.25">
      <c r="A41" s="91"/>
      <c r="B41" s="16" t="s">
        <v>51</v>
      </c>
      <c r="C41" s="15" t="s">
        <v>51</v>
      </c>
      <c r="D41" s="15" t="s">
        <v>88</v>
      </c>
      <c r="E41" s="15" t="s">
        <v>54</v>
      </c>
      <c r="F41" s="15" t="s">
        <v>143</v>
      </c>
      <c r="G41" s="15" t="s">
        <v>163</v>
      </c>
      <c r="H41" s="15">
        <v>1425</v>
      </c>
      <c r="I41" s="15">
        <v>7500</v>
      </c>
      <c r="J41" s="18">
        <v>0.19</v>
      </c>
      <c r="K41" s="81"/>
    </row>
    <row r="42" spans="1:11" ht="75" x14ac:dyDescent="0.25">
      <c r="A42" s="91"/>
      <c r="B42" s="16" t="s">
        <v>51</v>
      </c>
      <c r="C42" s="15" t="s">
        <v>51</v>
      </c>
      <c r="D42" s="15" t="s">
        <v>73</v>
      </c>
      <c r="E42" s="15" t="s">
        <v>54</v>
      </c>
      <c r="F42" s="15" t="s">
        <v>143</v>
      </c>
      <c r="G42" s="15" t="s">
        <v>163</v>
      </c>
      <c r="H42" s="15">
        <v>1425</v>
      </c>
      <c r="I42" s="15">
        <v>7500</v>
      </c>
      <c r="J42" s="18">
        <v>0.19</v>
      </c>
      <c r="K42" s="81"/>
    </row>
    <row r="43" spans="1:11" ht="75" x14ac:dyDescent="0.25">
      <c r="A43" s="91"/>
      <c r="B43" s="16" t="s">
        <v>51</v>
      </c>
      <c r="C43" s="15" t="s">
        <v>51</v>
      </c>
      <c r="D43" s="15" t="s">
        <v>65</v>
      </c>
      <c r="E43" s="15" t="s">
        <v>54</v>
      </c>
      <c r="F43" s="15" t="s">
        <v>143</v>
      </c>
      <c r="G43" s="15" t="s">
        <v>163</v>
      </c>
      <c r="H43" s="15">
        <v>1425</v>
      </c>
      <c r="I43" s="15">
        <v>7500</v>
      </c>
      <c r="J43" s="18">
        <v>0.19</v>
      </c>
      <c r="K43" s="81"/>
    </row>
    <row r="44" spans="1:11" ht="75" x14ac:dyDescent="0.25">
      <c r="A44" s="91"/>
      <c r="B44" s="16" t="s">
        <v>51</v>
      </c>
      <c r="C44" s="15" t="s">
        <v>51</v>
      </c>
      <c r="D44" s="15" t="s">
        <v>99</v>
      </c>
      <c r="E44" s="15" t="s">
        <v>54</v>
      </c>
      <c r="F44" s="15" t="s">
        <v>143</v>
      </c>
      <c r="G44" s="15" t="s">
        <v>163</v>
      </c>
      <c r="H44" s="15">
        <v>1425</v>
      </c>
      <c r="I44" s="15">
        <v>7500</v>
      </c>
      <c r="J44" s="18">
        <v>0.19</v>
      </c>
      <c r="K44" s="81"/>
    </row>
    <row r="45" spans="1:11" ht="75" x14ac:dyDescent="0.25">
      <c r="A45" s="91"/>
      <c r="B45" s="16" t="s">
        <v>51</v>
      </c>
      <c r="C45" s="15" t="s">
        <v>51</v>
      </c>
      <c r="D45" s="15" t="s">
        <v>89</v>
      </c>
      <c r="E45" s="15" t="s">
        <v>54</v>
      </c>
      <c r="F45" s="15" t="s">
        <v>143</v>
      </c>
      <c r="G45" s="15" t="s">
        <v>163</v>
      </c>
      <c r="H45" s="15">
        <v>1425</v>
      </c>
      <c r="I45" s="15">
        <v>7500</v>
      </c>
      <c r="J45" s="18">
        <v>0.19</v>
      </c>
      <c r="K45" s="81"/>
    </row>
    <row r="46" spans="1:11" ht="75" x14ac:dyDescent="0.25">
      <c r="A46" s="91"/>
      <c r="B46" s="16" t="s">
        <v>51</v>
      </c>
      <c r="C46" s="15" t="s">
        <v>51</v>
      </c>
      <c r="D46" s="15" t="s">
        <v>53</v>
      </c>
      <c r="E46" s="15" t="s">
        <v>54</v>
      </c>
      <c r="F46" s="15" t="s">
        <v>143</v>
      </c>
      <c r="G46" s="15" t="s">
        <v>163</v>
      </c>
      <c r="H46" s="15">
        <v>2280</v>
      </c>
      <c r="I46" s="15">
        <v>12000</v>
      </c>
      <c r="J46" s="18">
        <v>0.19</v>
      </c>
      <c r="K46" s="81"/>
    </row>
    <row r="47" spans="1:11" ht="75" x14ac:dyDescent="0.25">
      <c r="A47" s="91"/>
      <c r="B47" s="16" t="s">
        <v>51</v>
      </c>
      <c r="C47" s="15" t="s">
        <v>51</v>
      </c>
      <c r="D47" s="15" t="s">
        <v>82</v>
      </c>
      <c r="E47" s="15" t="s">
        <v>54</v>
      </c>
      <c r="F47" s="15" t="s">
        <v>143</v>
      </c>
      <c r="G47" s="15" t="s">
        <v>163</v>
      </c>
      <c r="H47" s="15">
        <v>2375</v>
      </c>
      <c r="I47" s="15">
        <v>12500</v>
      </c>
      <c r="J47" s="18">
        <v>0.19</v>
      </c>
      <c r="K47" s="81"/>
    </row>
    <row r="48" spans="1:11" ht="75" x14ac:dyDescent="0.25">
      <c r="A48" s="91"/>
      <c r="B48" s="16" t="s">
        <v>51</v>
      </c>
      <c r="C48" s="15" t="s">
        <v>51</v>
      </c>
      <c r="D48" s="15" t="s">
        <v>95</v>
      </c>
      <c r="E48" s="15" t="s">
        <v>54</v>
      </c>
      <c r="F48" s="15" t="s">
        <v>143</v>
      </c>
      <c r="G48" s="15" t="s">
        <v>163</v>
      </c>
      <c r="H48" s="15">
        <v>2375</v>
      </c>
      <c r="I48" s="15">
        <v>12500</v>
      </c>
      <c r="J48" s="18">
        <v>0.19</v>
      </c>
      <c r="K48" s="81"/>
    </row>
    <row r="49" spans="1:11" ht="75" x14ac:dyDescent="0.25">
      <c r="A49" s="91"/>
      <c r="B49" s="16" t="s">
        <v>51</v>
      </c>
      <c r="C49" s="15" t="s">
        <v>51</v>
      </c>
      <c r="D49" s="15" t="s">
        <v>96</v>
      </c>
      <c r="E49" s="15" t="s">
        <v>54</v>
      </c>
      <c r="F49" s="15" t="s">
        <v>143</v>
      </c>
      <c r="G49" s="15" t="s">
        <v>163</v>
      </c>
      <c r="H49" s="15">
        <v>2375</v>
      </c>
      <c r="I49" s="15">
        <v>12500</v>
      </c>
      <c r="J49" s="18">
        <v>0.19</v>
      </c>
      <c r="K49" s="81"/>
    </row>
    <row r="50" spans="1:11" ht="75" x14ac:dyDescent="0.25">
      <c r="A50" s="91"/>
      <c r="B50" s="16" t="s">
        <v>51</v>
      </c>
      <c r="C50" s="15" t="s">
        <v>51</v>
      </c>
      <c r="D50" s="15" t="s">
        <v>109</v>
      </c>
      <c r="E50" s="15" t="s">
        <v>54</v>
      </c>
      <c r="F50" s="15" t="s">
        <v>143</v>
      </c>
      <c r="G50" s="15" t="s">
        <v>163</v>
      </c>
      <c r="H50" s="15">
        <v>2375</v>
      </c>
      <c r="I50" s="15">
        <v>12500</v>
      </c>
      <c r="J50" s="18">
        <v>0.19</v>
      </c>
      <c r="K50" s="81"/>
    </row>
    <row r="51" spans="1:11" ht="75" x14ac:dyDescent="0.25">
      <c r="A51" s="91"/>
      <c r="B51" s="16" t="s">
        <v>51</v>
      </c>
      <c r="C51" s="15" t="s">
        <v>51</v>
      </c>
      <c r="D51" s="15" t="s">
        <v>90</v>
      </c>
      <c r="E51" s="15" t="s">
        <v>54</v>
      </c>
      <c r="F51" s="15" t="s">
        <v>143</v>
      </c>
      <c r="G51" s="15" t="s">
        <v>163</v>
      </c>
      <c r="H51" s="15">
        <v>2375</v>
      </c>
      <c r="I51" s="15">
        <v>12500</v>
      </c>
      <c r="J51" s="18">
        <v>0.19</v>
      </c>
      <c r="K51" s="81"/>
    </row>
    <row r="52" spans="1:11" ht="75" x14ac:dyDescent="0.25">
      <c r="A52" s="91"/>
      <c r="B52" s="16" t="s">
        <v>51</v>
      </c>
      <c r="C52" s="15" t="s">
        <v>51</v>
      </c>
      <c r="D52" s="15" t="s">
        <v>111</v>
      </c>
      <c r="E52" s="15" t="s">
        <v>54</v>
      </c>
      <c r="F52" s="15" t="s">
        <v>143</v>
      </c>
      <c r="G52" s="15" t="s">
        <v>163</v>
      </c>
      <c r="H52" s="15">
        <v>2375</v>
      </c>
      <c r="I52" s="15">
        <v>12500</v>
      </c>
      <c r="J52" s="18">
        <v>0.19</v>
      </c>
      <c r="K52" s="81"/>
    </row>
    <row r="53" spans="1:11" ht="75" x14ac:dyDescent="0.25">
      <c r="A53" s="91"/>
      <c r="B53" s="16" t="s">
        <v>51</v>
      </c>
      <c r="C53" s="15" t="s">
        <v>51</v>
      </c>
      <c r="D53" s="15" t="s">
        <v>110</v>
      </c>
      <c r="E53" s="15" t="s">
        <v>54</v>
      </c>
      <c r="F53" s="15" t="s">
        <v>143</v>
      </c>
      <c r="G53" s="15" t="s">
        <v>163</v>
      </c>
      <c r="H53" s="15">
        <v>2375</v>
      </c>
      <c r="I53" s="15">
        <v>12500</v>
      </c>
      <c r="J53" s="18">
        <v>0.19</v>
      </c>
      <c r="K53" s="81"/>
    </row>
    <row r="54" spans="1:11" ht="75" x14ac:dyDescent="0.25">
      <c r="A54" s="91"/>
      <c r="B54" s="16" t="s">
        <v>51</v>
      </c>
      <c r="C54" s="15" t="s">
        <v>51</v>
      </c>
      <c r="D54" s="15" t="s">
        <v>61</v>
      </c>
      <c r="E54" s="15" t="s">
        <v>54</v>
      </c>
      <c r="F54" s="15" t="s">
        <v>143</v>
      </c>
      <c r="G54" s="15" t="s">
        <v>163</v>
      </c>
      <c r="H54" s="15">
        <v>2375</v>
      </c>
      <c r="I54" s="15">
        <v>12500</v>
      </c>
      <c r="J54" s="18">
        <v>0.19</v>
      </c>
      <c r="K54" s="81"/>
    </row>
    <row r="55" spans="1:11" ht="75" x14ac:dyDescent="0.25">
      <c r="A55" s="91"/>
      <c r="B55" s="16" t="s">
        <v>51</v>
      </c>
      <c r="C55" s="15" t="s">
        <v>51</v>
      </c>
      <c r="D55" s="15" t="s">
        <v>102</v>
      </c>
      <c r="E55" s="15" t="s">
        <v>54</v>
      </c>
      <c r="F55" s="15" t="s">
        <v>143</v>
      </c>
      <c r="G55" s="15" t="s">
        <v>163</v>
      </c>
      <c r="H55" s="15">
        <v>2850</v>
      </c>
      <c r="I55" s="15">
        <v>15000</v>
      </c>
      <c r="J55" s="18">
        <v>0.19</v>
      </c>
      <c r="K55" s="81"/>
    </row>
    <row r="56" spans="1:11" ht="45" x14ac:dyDescent="0.25">
      <c r="A56" s="91"/>
      <c r="B56" s="16" t="s">
        <v>51</v>
      </c>
      <c r="C56" s="15" t="s">
        <v>51</v>
      </c>
      <c r="D56" s="15" t="s">
        <v>105</v>
      </c>
      <c r="E56" s="15" t="s">
        <v>63</v>
      </c>
      <c r="F56" s="15" t="s">
        <v>150</v>
      </c>
      <c r="G56" s="15" t="s">
        <v>164</v>
      </c>
      <c r="H56" s="15">
        <v>102.98</v>
      </c>
      <c r="I56" s="15">
        <v>500</v>
      </c>
      <c r="J56" s="18">
        <v>0.21</v>
      </c>
      <c r="K56" s="81"/>
    </row>
    <row r="57" spans="1:11" ht="45" x14ac:dyDescent="0.25">
      <c r="A57" s="91"/>
      <c r="B57" s="16" t="s">
        <v>51</v>
      </c>
      <c r="C57" s="15" t="s">
        <v>51</v>
      </c>
      <c r="D57" s="15" t="s">
        <v>62</v>
      </c>
      <c r="E57" s="15" t="s">
        <v>63</v>
      </c>
      <c r="F57" s="15" t="s">
        <v>150</v>
      </c>
      <c r="G57" s="15" t="s">
        <v>164</v>
      </c>
      <c r="H57" s="15">
        <v>2059.75</v>
      </c>
      <c r="I57" s="15">
        <v>10000</v>
      </c>
      <c r="J57" s="18">
        <v>0.21</v>
      </c>
      <c r="K57" s="81"/>
    </row>
    <row r="58" spans="1:11" ht="45" x14ac:dyDescent="0.25">
      <c r="A58" s="91"/>
      <c r="B58" s="16" t="s">
        <v>51</v>
      </c>
      <c r="C58" s="15" t="s">
        <v>51</v>
      </c>
      <c r="D58" s="15" t="s">
        <v>94</v>
      </c>
      <c r="E58" s="15" t="s">
        <v>59</v>
      </c>
      <c r="F58" s="15" t="s">
        <v>145</v>
      </c>
      <c r="G58" s="15" t="s">
        <v>165</v>
      </c>
      <c r="H58" s="15">
        <v>200</v>
      </c>
      <c r="I58" s="15">
        <v>500</v>
      </c>
      <c r="J58" s="18">
        <v>0.4</v>
      </c>
      <c r="K58" s="81"/>
    </row>
    <row r="59" spans="1:11" ht="90" x14ac:dyDescent="0.25">
      <c r="A59" s="91"/>
      <c r="B59" s="16" t="s">
        <v>51</v>
      </c>
      <c r="C59" s="15" t="s">
        <v>51</v>
      </c>
      <c r="D59" s="15" t="s">
        <v>108</v>
      </c>
      <c r="E59" s="15" t="s">
        <v>57</v>
      </c>
      <c r="F59" s="15" t="s">
        <v>148</v>
      </c>
      <c r="G59" s="15" t="s">
        <v>166</v>
      </c>
      <c r="H59" s="15">
        <v>3000</v>
      </c>
      <c r="I59" s="15">
        <v>7500</v>
      </c>
      <c r="J59" s="18">
        <v>0.4</v>
      </c>
      <c r="K59" s="81"/>
    </row>
    <row r="60" spans="1:11" ht="90" x14ac:dyDescent="0.25">
      <c r="A60" s="91"/>
      <c r="B60" s="16" t="s">
        <v>51</v>
      </c>
      <c r="C60" s="15" t="s">
        <v>51</v>
      </c>
      <c r="D60" s="15" t="s">
        <v>98</v>
      </c>
      <c r="E60" s="15" t="s">
        <v>57</v>
      </c>
      <c r="F60" s="15" t="s">
        <v>148</v>
      </c>
      <c r="G60" s="15" t="s">
        <v>166</v>
      </c>
      <c r="H60" s="15">
        <v>5000</v>
      </c>
      <c r="I60" s="15">
        <v>12500</v>
      </c>
      <c r="J60" s="18">
        <v>0.4</v>
      </c>
      <c r="K60" s="81"/>
    </row>
    <row r="61" spans="1:11" ht="75" x14ac:dyDescent="0.25">
      <c r="A61" s="91"/>
      <c r="B61" s="16" t="s">
        <v>51</v>
      </c>
      <c r="C61" s="15" t="s">
        <v>51</v>
      </c>
      <c r="D61" s="15" t="s">
        <v>78</v>
      </c>
      <c r="E61" s="15" t="s">
        <v>79</v>
      </c>
      <c r="F61" s="15" t="s">
        <v>146</v>
      </c>
      <c r="G61" s="15" t="s">
        <v>167</v>
      </c>
      <c r="H61" s="15">
        <v>407.9</v>
      </c>
      <c r="I61" s="15">
        <v>1000</v>
      </c>
      <c r="J61" s="18">
        <v>0.41</v>
      </c>
      <c r="K61" s="81"/>
    </row>
    <row r="62" spans="1:11" ht="90" x14ac:dyDescent="0.25">
      <c r="A62" s="92"/>
      <c r="B62" s="16" t="s">
        <v>51</v>
      </c>
      <c r="C62" s="15" t="s">
        <v>51</v>
      </c>
      <c r="D62" s="15" t="s">
        <v>86</v>
      </c>
      <c r="E62" s="15" t="s">
        <v>57</v>
      </c>
      <c r="F62" s="15" t="s">
        <v>148</v>
      </c>
      <c r="G62" s="15" t="s">
        <v>168</v>
      </c>
      <c r="H62" s="15">
        <v>3000</v>
      </c>
      <c r="I62" s="15">
        <v>500</v>
      </c>
      <c r="J62" s="18">
        <v>6</v>
      </c>
      <c r="K62" s="90"/>
    </row>
    <row r="63" spans="1:11" ht="75" x14ac:dyDescent="0.25">
      <c r="A63" s="96" t="s">
        <v>43</v>
      </c>
      <c r="B63" s="21" t="s">
        <v>51</v>
      </c>
      <c r="C63" s="22" t="s">
        <v>51</v>
      </c>
      <c r="D63" s="22" t="s">
        <v>112</v>
      </c>
      <c r="E63" s="22" t="s">
        <v>113</v>
      </c>
      <c r="F63" s="22" t="s">
        <v>174</v>
      </c>
      <c r="G63" s="22" t="s">
        <v>173</v>
      </c>
      <c r="H63" s="22">
        <v>39.6</v>
      </c>
      <c r="I63" s="22">
        <v>100</v>
      </c>
      <c r="J63" s="23" t="s">
        <v>217</v>
      </c>
      <c r="K63" s="93">
        <f>MIN(J63:J76)</f>
        <v>0.61</v>
      </c>
    </row>
    <row r="64" spans="1:11" ht="75" x14ac:dyDescent="0.25">
      <c r="A64" s="97"/>
      <c r="B64" s="21" t="s">
        <v>51</v>
      </c>
      <c r="C64" s="22" t="s">
        <v>51</v>
      </c>
      <c r="D64" s="22" t="s">
        <v>118</v>
      </c>
      <c r="E64" s="22" t="s">
        <v>120</v>
      </c>
      <c r="F64" s="22" t="s">
        <v>175</v>
      </c>
      <c r="G64" s="22" t="s">
        <v>173</v>
      </c>
      <c r="H64" s="22">
        <v>61.14</v>
      </c>
      <c r="I64" s="22">
        <v>100</v>
      </c>
      <c r="J64" s="23">
        <v>0.61</v>
      </c>
      <c r="K64" s="94"/>
    </row>
    <row r="65" spans="1:11" ht="75" x14ac:dyDescent="0.25">
      <c r="A65" s="97"/>
      <c r="B65" s="21" t="s">
        <v>51</v>
      </c>
      <c r="C65" s="22" t="s">
        <v>51</v>
      </c>
      <c r="D65" s="22" t="s">
        <v>115</v>
      </c>
      <c r="E65" s="22" t="s">
        <v>120</v>
      </c>
      <c r="F65" s="22" t="s">
        <v>175</v>
      </c>
      <c r="G65" s="22" t="s">
        <v>173</v>
      </c>
      <c r="H65" s="22">
        <v>61.14</v>
      </c>
      <c r="I65" s="22">
        <v>100</v>
      </c>
      <c r="J65" s="23">
        <v>0.61</v>
      </c>
      <c r="K65" s="94"/>
    </row>
    <row r="66" spans="1:11" ht="75" x14ac:dyDescent="0.25">
      <c r="A66" s="97"/>
      <c r="B66" s="21" t="s">
        <v>51</v>
      </c>
      <c r="C66" s="22" t="s">
        <v>51</v>
      </c>
      <c r="D66" s="22" t="s">
        <v>118</v>
      </c>
      <c r="E66" s="22" t="s">
        <v>120</v>
      </c>
      <c r="F66" s="22" t="s">
        <v>176</v>
      </c>
      <c r="G66" s="22" t="s">
        <v>173</v>
      </c>
      <c r="H66" s="22">
        <v>61.14</v>
      </c>
      <c r="I66" s="22">
        <v>100</v>
      </c>
      <c r="J66" s="23">
        <v>0.61</v>
      </c>
      <c r="K66" s="94"/>
    </row>
    <row r="67" spans="1:11" ht="75" x14ac:dyDescent="0.25">
      <c r="A67" s="97"/>
      <c r="B67" s="21" t="s">
        <v>51</v>
      </c>
      <c r="C67" s="22" t="s">
        <v>51</v>
      </c>
      <c r="D67" s="22" t="s">
        <v>115</v>
      </c>
      <c r="E67" s="22" t="s">
        <v>120</v>
      </c>
      <c r="F67" s="22" t="s">
        <v>176</v>
      </c>
      <c r="G67" s="22" t="s">
        <v>173</v>
      </c>
      <c r="H67" s="22">
        <v>61.14</v>
      </c>
      <c r="I67" s="22">
        <v>100</v>
      </c>
      <c r="J67" s="23">
        <v>0.61</v>
      </c>
      <c r="K67" s="94"/>
    </row>
    <row r="68" spans="1:11" ht="75" x14ac:dyDescent="0.25">
      <c r="A68" s="97"/>
      <c r="B68" s="21" t="s">
        <v>51</v>
      </c>
      <c r="C68" s="22" t="s">
        <v>51</v>
      </c>
      <c r="D68" s="22" t="s">
        <v>118</v>
      </c>
      <c r="E68" s="22" t="s">
        <v>119</v>
      </c>
      <c r="F68" s="22" t="s">
        <v>176</v>
      </c>
      <c r="G68" s="22" t="s">
        <v>173</v>
      </c>
      <c r="H68" s="22">
        <v>61.14</v>
      </c>
      <c r="I68" s="22">
        <v>100</v>
      </c>
      <c r="J68" s="23">
        <v>0.61</v>
      </c>
      <c r="K68" s="94"/>
    </row>
    <row r="69" spans="1:11" ht="75" x14ac:dyDescent="0.25">
      <c r="A69" s="97"/>
      <c r="B69" s="21" t="s">
        <v>51</v>
      </c>
      <c r="C69" s="22" t="s">
        <v>51</v>
      </c>
      <c r="D69" s="22" t="s">
        <v>115</v>
      </c>
      <c r="E69" s="22" t="s">
        <v>119</v>
      </c>
      <c r="F69" s="22" t="s">
        <v>176</v>
      </c>
      <c r="G69" s="22" t="s">
        <v>173</v>
      </c>
      <c r="H69" s="22">
        <v>61.14</v>
      </c>
      <c r="I69" s="22">
        <v>100</v>
      </c>
      <c r="J69" s="23">
        <v>0.61</v>
      </c>
      <c r="K69" s="94"/>
    </row>
    <row r="70" spans="1:11" ht="60" x14ac:dyDescent="0.25">
      <c r="A70" s="97"/>
      <c r="B70" s="21" t="s">
        <v>51</v>
      </c>
      <c r="C70" s="22" t="s">
        <v>51</v>
      </c>
      <c r="D70" s="22" t="s">
        <v>122</v>
      </c>
      <c r="E70" s="22" t="s">
        <v>123</v>
      </c>
      <c r="F70" s="22" t="s">
        <v>177</v>
      </c>
      <c r="G70" s="22" t="s">
        <v>173</v>
      </c>
      <c r="H70" s="22">
        <v>76</v>
      </c>
      <c r="I70" s="22">
        <v>100</v>
      </c>
      <c r="J70" s="23">
        <v>0.76</v>
      </c>
      <c r="K70" s="94"/>
    </row>
    <row r="71" spans="1:11" ht="75" x14ac:dyDescent="0.25">
      <c r="A71" s="97"/>
      <c r="B71" s="21" t="s">
        <v>51</v>
      </c>
      <c r="C71" s="22" t="s">
        <v>51</v>
      </c>
      <c r="D71" s="22" t="s">
        <v>115</v>
      </c>
      <c r="E71" s="22" t="s">
        <v>121</v>
      </c>
      <c r="F71" s="22" t="s">
        <v>178</v>
      </c>
      <c r="G71" s="22" t="s">
        <v>179</v>
      </c>
      <c r="H71" s="22">
        <v>103.27</v>
      </c>
      <c r="I71" s="22">
        <v>100</v>
      </c>
      <c r="J71" s="23">
        <v>1.03</v>
      </c>
      <c r="K71" s="94"/>
    </row>
    <row r="72" spans="1:11" ht="75" x14ac:dyDescent="0.25">
      <c r="A72" s="97"/>
      <c r="B72" s="21" t="s">
        <v>51</v>
      </c>
      <c r="C72" s="22" t="s">
        <v>51</v>
      </c>
      <c r="D72" s="22" t="s">
        <v>117</v>
      </c>
      <c r="E72" s="22" t="s">
        <v>68</v>
      </c>
      <c r="F72" s="22" t="s">
        <v>180</v>
      </c>
      <c r="G72" s="22" t="s">
        <v>158</v>
      </c>
      <c r="H72" s="22">
        <v>110.47</v>
      </c>
      <c r="I72" s="22">
        <v>100</v>
      </c>
      <c r="J72" s="23">
        <v>1.1000000000000001</v>
      </c>
      <c r="K72" s="94"/>
    </row>
    <row r="73" spans="1:11" ht="75" x14ac:dyDescent="0.25">
      <c r="A73" s="97"/>
      <c r="B73" s="21" t="s">
        <v>51</v>
      </c>
      <c r="C73" s="22" t="s">
        <v>51</v>
      </c>
      <c r="D73" s="22" t="s">
        <v>117</v>
      </c>
      <c r="E73" s="22" t="s">
        <v>68</v>
      </c>
      <c r="F73" s="22" t="s">
        <v>180</v>
      </c>
      <c r="G73" s="22" t="s">
        <v>181</v>
      </c>
      <c r="H73" s="22">
        <v>114.89</v>
      </c>
      <c r="I73" s="22">
        <v>100</v>
      </c>
      <c r="J73" s="23">
        <v>1.1499999999999999</v>
      </c>
      <c r="K73" s="94"/>
    </row>
    <row r="74" spans="1:11" ht="75" x14ac:dyDescent="0.25">
      <c r="A74" s="97"/>
      <c r="B74" s="21" t="s">
        <v>114</v>
      </c>
      <c r="C74" s="22" t="s">
        <v>51</v>
      </c>
      <c r="D74" s="22" t="s">
        <v>115</v>
      </c>
      <c r="E74" s="22" t="s">
        <v>116</v>
      </c>
      <c r="F74" s="22" t="s">
        <v>182</v>
      </c>
      <c r="G74" s="22" t="s">
        <v>173</v>
      </c>
      <c r="H74" s="22">
        <v>127.64</v>
      </c>
      <c r="I74" s="22">
        <v>100</v>
      </c>
      <c r="J74" s="23">
        <v>1.28</v>
      </c>
      <c r="K74" s="94"/>
    </row>
    <row r="75" spans="1:11" ht="75" x14ac:dyDescent="0.25">
      <c r="A75" s="97"/>
      <c r="B75" s="21" t="s">
        <v>114</v>
      </c>
      <c r="C75" s="22" t="s">
        <v>51</v>
      </c>
      <c r="D75" s="22" t="s">
        <v>115</v>
      </c>
      <c r="E75" s="22" t="s">
        <v>116</v>
      </c>
      <c r="F75" s="22" t="s">
        <v>182</v>
      </c>
      <c r="G75" s="22" t="s">
        <v>173</v>
      </c>
      <c r="H75" s="22">
        <v>127.64</v>
      </c>
      <c r="I75" s="22">
        <v>100</v>
      </c>
      <c r="J75" s="23">
        <v>1.28</v>
      </c>
      <c r="K75" s="94"/>
    </row>
    <row r="76" spans="1:11" ht="75" x14ac:dyDescent="0.25">
      <c r="A76" s="98"/>
      <c r="B76" s="21" t="s">
        <v>51</v>
      </c>
      <c r="C76" s="22" t="s">
        <v>51</v>
      </c>
      <c r="D76" s="22" t="s">
        <v>115</v>
      </c>
      <c r="E76" s="22" t="s">
        <v>121</v>
      </c>
      <c r="F76" s="22" t="s">
        <v>178</v>
      </c>
      <c r="G76" s="22" t="s">
        <v>173</v>
      </c>
      <c r="H76" s="22">
        <v>151.18</v>
      </c>
      <c r="I76" s="22">
        <v>100</v>
      </c>
      <c r="J76" s="23">
        <v>1.51</v>
      </c>
      <c r="K76" s="95"/>
    </row>
    <row r="77" spans="1:11" ht="75" x14ac:dyDescent="0.25">
      <c r="A77" s="82">
        <v>3</v>
      </c>
      <c r="B77" s="16" t="s">
        <v>124</v>
      </c>
      <c r="C77" s="15" t="s">
        <v>125</v>
      </c>
      <c r="D77" s="15" t="s">
        <v>134</v>
      </c>
      <c r="E77" s="15" t="s">
        <v>70</v>
      </c>
      <c r="F77" s="15" t="s">
        <v>184</v>
      </c>
      <c r="G77" s="15" t="s">
        <v>185</v>
      </c>
      <c r="H77" s="15">
        <v>785.6</v>
      </c>
      <c r="I77" s="15">
        <v>10000</v>
      </c>
      <c r="J77" s="15" t="s">
        <v>218</v>
      </c>
      <c r="K77" s="80">
        <f>MIN(J77:J94)</f>
        <v>0.16</v>
      </c>
    </row>
    <row r="78" spans="1:11" ht="75" x14ac:dyDescent="0.25">
      <c r="A78" s="83"/>
      <c r="B78" s="16" t="s">
        <v>124</v>
      </c>
      <c r="C78" s="15" t="s">
        <v>125</v>
      </c>
      <c r="D78" s="15" t="s">
        <v>133</v>
      </c>
      <c r="E78" s="15" t="s">
        <v>70</v>
      </c>
      <c r="F78" s="15" t="s">
        <v>184</v>
      </c>
      <c r="G78" s="15" t="s">
        <v>186</v>
      </c>
      <c r="H78" s="15">
        <v>41.38</v>
      </c>
      <c r="I78" s="15">
        <v>500</v>
      </c>
      <c r="J78" s="15" t="s">
        <v>218</v>
      </c>
      <c r="K78" s="81"/>
    </row>
    <row r="79" spans="1:11" ht="75" x14ac:dyDescent="0.25">
      <c r="A79" s="83"/>
      <c r="B79" s="16" t="s">
        <v>124</v>
      </c>
      <c r="C79" s="15" t="s">
        <v>125</v>
      </c>
      <c r="D79" s="15" t="s">
        <v>133</v>
      </c>
      <c r="E79" s="15" t="s">
        <v>138</v>
      </c>
      <c r="F79" s="15" t="s">
        <v>184</v>
      </c>
      <c r="G79" s="15" t="s">
        <v>187</v>
      </c>
      <c r="H79" s="15">
        <v>41.38</v>
      </c>
      <c r="I79" s="15">
        <v>500</v>
      </c>
      <c r="J79" s="15" t="s">
        <v>218</v>
      </c>
      <c r="K79" s="81"/>
    </row>
    <row r="80" spans="1:11" ht="90" x14ac:dyDescent="0.25">
      <c r="A80" s="83"/>
      <c r="B80" s="16" t="s">
        <v>124</v>
      </c>
      <c r="C80" s="15" t="s">
        <v>125</v>
      </c>
      <c r="D80" s="15" t="s">
        <v>136</v>
      </c>
      <c r="E80" s="15" t="s">
        <v>128</v>
      </c>
      <c r="F80" s="15" t="s">
        <v>188</v>
      </c>
      <c r="G80" s="15" t="s">
        <v>189</v>
      </c>
      <c r="H80" s="15">
        <v>79.03</v>
      </c>
      <c r="I80" s="15">
        <v>500</v>
      </c>
      <c r="J80" s="15">
        <v>0.16</v>
      </c>
      <c r="K80" s="81"/>
    </row>
    <row r="81" spans="1:11" ht="90" x14ac:dyDescent="0.25">
      <c r="A81" s="83"/>
      <c r="B81" s="16" t="s">
        <v>124</v>
      </c>
      <c r="C81" s="15" t="s">
        <v>125</v>
      </c>
      <c r="D81" s="15" t="s">
        <v>131</v>
      </c>
      <c r="E81" s="15" t="s">
        <v>128</v>
      </c>
      <c r="F81" s="15" t="s">
        <v>188</v>
      </c>
      <c r="G81" s="15" t="s">
        <v>189</v>
      </c>
      <c r="H81" s="15">
        <v>79.03</v>
      </c>
      <c r="I81" s="15">
        <v>500</v>
      </c>
      <c r="J81" s="15">
        <v>0.16</v>
      </c>
      <c r="K81" s="81"/>
    </row>
    <row r="82" spans="1:11" ht="90" x14ac:dyDescent="0.25">
      <c r="A82" s="83"/>
      <c r="B82" s="16" t="s">
        <v>124</v>
      </c>
      <c r="C82" s="15" t="s">
        <v>125</v>
      </c>
      <c r="D82" s="15" t="s">
        <v>130</v>
      </c>
      <c r="E82" s="15" t="s">
        <v>128</v>
      </c>
      <c r="F82" s="15" t="s">
        <v>188</v>
      </c>
      <c r="G82" s="15" t="s">
        <v>189</v>
      </c>
      <c r="H82" s="15">
        <v>79.03</v>
      </c>
      <c r="I82" s="15">
        <v>500</v>
      </c>
      <c r="J82" s="15">
        <v>0.16</v>
      </c>
      <c r="K82" s="81"/>
    </row>
    <row r="83" spans="1:11" ht="90" x14ac:dyDescent="0.25">
      <c r="A83" s="83"/>
      <c r="B83" s="16" t="s">
        <v>124</v>
      </c>
      <c r="C83" s="15" t="s">
        <v>125</v>
      </c>
      <c r="D83" s="15" t="s">
        <v>135</v>
      </c>
      <c r="E83" s="15" t="s">
        <v>128</v>
      </c>
      <c r="F83" s="15" t="s">
        <v>188</v>
      </c>
      <c r="G83" s="15" t="s">
        <v>189</v>
      </c>
      <c r="H83" s="15">
        <v>79.03</v>
      </c>
      <c r="I83" s="15">
        <v>500</v>
      </c>
      <c r="J83" s="15">
        <v>0.16</v>
      </c>
      <c r="K83" s="81"/>
    </row>
    <row r="84" spans="1:11" ht="75" x14ac:dyDescent="0.25">
      <c r="A84" s="83"/>
      <c r="B84" s="16" t="s">
        <v>124</v>
      </c>
      <c r="C84" s="15" t="s">
        <v>125</v>
      </c>
      <c r="D84" s="15" t="s">
        <v>126</v>
      </c>
      <c r="E84" s="15" t="s">
        <v>68</v>
      </c>
      <c r="F84" s="15" t="s">
        <v>190</v>
      </c>
      <c r="G84" s="15" t="s">
        <v>191</v>
      </c>
      <c r="H84" s="15">
        <v>3449</v>
      </c>
      <c r="I84" s="15">
        <v>10000</v>
      </c>
      <c r="J84" s="15">
        <v>0.34</v>
      </c>
      <c r="K84" s="81"/>
    </row>
    <row r="85" spans="1:11" ht="75" x14ac:dyDescent="0.25">
      <c r="A85" s="83"/>
      <c r="B85" s="16" t="s">
        <v>124</v>
      </c>
      <c r="C85" s="15" t="s">
        <v>125</v>
      </c>
      <c r="D85" s="15" t="s">
        <v>137</v>
      </c>
      <c r="E85" s="15" t="s">
        <v>68</v>
      </c>
      <c r="F85" s="15" t="s">
        <v>190</v>
      </c>
      <c r="G85" s="15" t="s">
        <v>191</v>
      </c>
      <c r="H85" s="15">
        <v>3449</v>
      </c>
      <c r="I85" s="15">
        <v>10000</v>
      </c>
      <c r="J85" s="15">
        <v>0.34</v>
      </c>
      <c r="K85" s="81"/>
    </row>
    <row r="86" spans="1:11" ht="90" x14ac:dyDescent="0.25">
      <c r="A86" s="83"/>
      <c r="B86" s="16" t="s">
        <v>124</v>
      </c>
      <c r="C86" s="15" t="s">
        <v>125</v>
      </c>
      <c r="D86" s="15" t="s">
        <v>136</v>
      </c>
      <c r="E86" s="15" t="s">
        <v>128</v>
      </c>
      <c r="F86" s="15" t="s">
        <v>188</v>
      </c>
      <c r="G86" s="15" t="s">
        <v>192</v>
      </c>
      <c r="H86" s="15">
        <v>172.45</v>
      </c>
      <c r="I86" s="15">
        <v>500</v>
      </c>
      <c r="J86" s="15">
        <v>0.34</v>
      </c>
      <c r="K86" s="81"/>
    </row>
    <row r="87" spans="1:11" ht="90" x14ac:dyDescent="0.25">
      <c r="A87" s="83"/>
      <c r="B87" s="16" t="s">
        <v>124</v>
      </c>
      <c r="C87" s="15" t="s">
        <v>125</v>
      </c>
      <c r="D87" s="15" t="s">
        <v>131</v>
      </c>
      <c r="E87" s="15" t="s">
        <v>128</v>
      </c>
      <c r="F87" s="15" t="s">
        <v>188</v>
      </c>
      <c r="G87" s="15" t="s">
        <v>192</v>
      </c>
      <c r="H87" s="15">
        <v>172.45</v>
      </c>
      <c r="I87" s="15">
        <v>500</v>
      </c>
      <c r="J87" s="15">
        <v>0.34</v>
      </c>
      <c r="K87" s="81"/>
    </row>
    <row r="88" spans="1:11" ht="90" x14ac:dyDescent="0.25">
      <c r="A88" s="83"/>
      <c r="B88" s="16" t="s">
        <v>124</v>
      </c>
      <c r="C88" s="15" t="s">
        <v>125</v>
      </c>
      <c r="D88" s="15" t="s">
        <v>130</v>
      </c>
      <c r="E88" s="15" t="s">
        <v>128</v>
      </c>
      <c r="F88" s="15" t="s">
        <v>188</v>
      </c>
      <c r="G88" s="15" t="s">
        <v>192</v>
      </c>
      <c r="H88" s="15">
        <v>172.45</v>
      </c>
      <c r="I88" s="15">
        <v>500</v>
      </c>
      <c r="J88" s="15">
        <v>0.34</v>
      </c>
      <c r="K88" s="81"/>
    </row>
    <row r="89" spans="1:11" ht="90" x14ac:dyDescent="0.25">
      <c r="A89" s="83"/>
      <c r="B89" s="16" t="s">
        <v>124</v>
      </c>
      <c r="C89" s="15" t="s">
        <v>125</v>
      </c>
      <c r="D89" s="15" t="s">
        <v>135</v>
      </c>
      <c r="E89" s="15" t="s">
        <v>128</v>
      </c>
      <c r="F89" s="15" t="s">
        <v>188</v>
      </c>
      <c r="G89" s="15" t="s">
        <v>192</v>
      </c>
      <c r="H89" s="15">
        <v>172.45</v>
      </c>
      <c r="I89" s="15">
        <v>500</v>
      </c>
      <c r="J89" s="15">
        <v>0.34</v>
      </c>
      <c r="K89" s="81"/>
    </row>
    <row r="90" spans="1:11" ht="90" x14ac:dyDescent="0.25">
      <c r="A90" s="83"/>
      <c r="B90" s="16" t="s">
        <v>124</v>
      </c>
      <c r="C90" s="15" t="s">
        <v>125</v>
      </c>
      <c r="D90" s="15" t="s">
        <v>127</v>
      </c>
      <c r="E90" s="15" t="s">
        <v>128</v>
      </c>
      <c r="F90" s="15" t="s">
        <v>188</v>
      </c>
      <c r="G90" s="15" t="s">
        <v>192</v>
      </c>
      <c r="H90" s="15">
        <v>3449</v>
      </c>
      <c r="I90" s="15">
        <v>10000</v>
      </c>
      <c r="J90" s="15">
        <v>0.34</v>
      </c>
      <c r="K90" s="81"/>
    </row>
    <row r="91" spans="1:11" ht="90" x14ac:dyDescent="0.25">
      <c r="A91" s="83"/>
      <c r="B91" s="16" t="s">
        <v>124</v>
      </c>
      <c r="C91" s="15" t="s">
        <v>125</v>
      </c>
      <c r="D91" s="15" t="s">
        <v>132</v>
      </c>
      <c r="E91" s="15" t="s">
        <v>128</v>
      </c>
      <c r="F91" s="15" t="s">
        <v>188</v>
      </c>
      <c r="G91" s="15" t="s">
        <v>192</v>
      </c>
      <c r="H91" s="15">
        <v>3449</v>
      </c>
      <c r="I91" s="15">
        <v>10000</v>
      </c>
      <c r="J91" s="15">
        <v>0.34</v>
      </c>
      <c r="K91" s="81"/>
    </row>
    <row r="92" spans="1:11" ht="90" x14ac:dyDescent="0.25">
      <c r="A92" s="83"/>
      <c r="B92" s="16" t="s">
        <v>124</v>
      </c>
      <c r="C92" s="15" t="s">
        <v>125</v>
      </c>
      <c r="D92" s="15" t="s">
        <v>183</v>
      </c>
      <c r="E92" s="15" t="s">
        <v>128</v>
      </c>
      <c r="F92" s="15" t="s">
        <v>188</v>
      </c>
      <c r="G92" s="15" t="s">
        <v>192</v>
      </c>
      <c r="H92" s="15">
        <v>2069.4</v>
      </c>
      <c r="I92" s="15">
        <v>6000</v>
      </c>
      <c r="J92" s="15">
        <v>0.34</v>
      </c>
      <c r="K92" s="81"/>
    </row>
    <row r="93" spans="1:11" ht="90" x14ac:dyDescent="0.25">
      <c r="A93" s="83"/>
      <c r="B93" s="16" t="s">
        <v>124</v>
      </c>
      <c r="C93" s="15" t="s">
        <v>125</v>
      </c>
      <c r="D93" s="15" t="s">
        <v>129</v>
      </c>
      <c r="E93" s="15" t="s">
        <v>128</v>
      </c>
      <c r="F93" s="15" t="s">
        <v>188</v>
      </c>
      <c r="G93" s="15" t="s">
        <v>192</v>
      </c>
      <c r="H93" s="15">
        <v>2069.4</v>
      </c>
      <c r="I93" s="15">
        <v>6000</v>
      </c>
      <c r="J93" s="15">
        <v>0.34</v>
      </c>
      <c r="K93" s="81"/>
    </row>
    <row r="94" spans="1:11" ht="90" x14ac:dyDescent="0.25">
      <c r="A94" s="84"/>
      <c r="B94" s="16" t="s">
        <v>124</v>
      </c>
      <c r="C94" s="15" t="s">
        <v>125</v>
      </c>
      <c r="D94" s="15" t="s">
        <v>127</v>
      </c>
      <c r="E94" s="15" t="s">
        <v>128</v>
      </c>
      <c r="F94" s="15" t="s">
        <v>188</v>
      </c>
      <c r="G94" s="15" t="s">
        <v>189</v>
      </c>
      <c r="H94" s="15">
        <v>1142.6099999999999</v>
      </c>
      <c r="I94" s="15">
        <v>500</v>
      </c>
      <c r="J94" s="15">
        <v>2.29</v>
      </c>
      <c r="K94" s="81"/>
    </row>
    <row r="95" spans="1:11" ht="75" x14ac:dyDescent="0.25">
      <c r="A95" s="86">
        <v>4</v>
      </c>
      <c r="B95" s="21" t="s">
        <v>124</v>
      </c>
      <c r="C95" s="22" t="s">
        <v>125</v>
      </c>
      <c r="D95" s="22" t="s">
        <v>140</v>
      </c>
      <c r="E95" s="22" t="s">
        <v>120</v>
      </c>
      <c r="F95" s="22" t="s">
        <v>193</v>
      </c>
      <c r="G95" s="22" t="s">
        <v>194</v>
      </c>
      <c r="H95" s="22">
        <v>50.96</v>
      </c>
      <c r="I95" s="22">
        <v>100</v>
      </c>
      <c r="J95" s="66" t="s">
        <v>219</v>
      </c>
      <c r="K95" s="85">
        <f>MIN(J95:J98)</f>
        <v>0.53</v>
      </c>
    </row>
    <row r="96" spans="1:11" ht="60" x14ac:dyDescent="0.25">
      <c r="A96" s="87"/>
      <c r="B96" s="21" t="s">
        <v>124</v>
      </c>
      <c r="C96" s="22" t="s">
        <v>125</v>
      </c>
      <c r="D96" s="22" t="s">
        <v>139</v>
      </c>
      <c r="E96" s="22" t="s">
        <v>120</v>
      </c>
      <c r="F96" s="22" t="s">
        <v>193</v>
      </c>
      <c r="G96" s="22" t="s">
        <v>194</v>
      </c>
      <c r="H96" s="22">
        <v>50.96</v>
      </c>
      <c r="I96" s="22">
        <v>100</v>
      </c>
      <c r="J96" s="66" t="s">
        <v>219</v>
      </c>
      <c r="K96" s="85"/>
    </row>
    <row r="97" spans="1:11" ht="75" x14ac:dyDescent="0.25">
      <c r="A97" s="87"/>
      <c r="B97" s="21" t="s">
        <v>124</v>
      </c>
      <c r="C97" s="22" t="s">
        <v>125</v>
      </c>
      <c r="D97" s="22" t="s">
        <v>140</v>
      </c>
      <c r="E97" s="22" t="s">
        <v>120</v>
      </c>
      <c r="F97" s="22" t="s">
        <v>193</v>
      </c>
      <c r="G97" s="22" t="s">
        <v>195</v>
      </c>
      <c r="H97" s="22">
        <v>53.25</v>
      </c>
      <c r="I97" s="22">
        <v>100</v>
      </c>
      <c r="J97" s="66">
        <v>0.53</v>
      </c>
      <c r="K97" s="85"/>
    </row>
    <row r="98" spans="1:11" ht="60" x14ac:dyDescent="0.25">
      <c r="A98" s="87"/>
      <c r="B98" s="21" t="s">
        <v>124</v>
      </c>
      <c r="C98" s="22" t="s">
        <v>125</v>
      </c>
      <c r="D98" s="22" t="s">
        <v>139</v>
      </c>
      <c r="E98" s="22" t="s">
        <v>120</v>
      </c>
      <c r="F98" s="22" t="s">
        <v>193</v>
      </c>
      <c r="G98" s="22" t="s">
        <v>195</v>
      </c>
      <c r="H98" s="22">
        <v>53.25</v>
      </c>
      <c r="I98" s="22">
        <v>100</v>
      </c>
      <c r="J98" s="66">
        <v>0.53</v>
      </c>
      <c r="K98" s="85"/>
    </row>
    <row r="99" spans="1:11" ht="60" x14ac:dyDescent="0.25">
      <c r="A99" s="87"/>
      <c r="B99" s="21" t="s">
        <v>124</v>
      </c>
      <c r="C99" s="22" t="s">
        <v>125</v>
      </c>
      <c r="D99" s="22" t="s">
        <v>214</v>
      </c>
      <c r="E99" s="22" t="s">
        <v>215</v>
      </c>
      <c r="F99" s="22" t="s">
        <v>190</v>
      </c>
      <c r="G99" s="22">
        <v>46140</v>
      </c>
      <c r="H99" s="22">
        <v>123.76</v>
      </c>
      <c r="I99" s="22">
        <v>100</v>
      </c>
      <c r="J99" s="66">
        <v>1.24</v>
      </c>
      <c r="K99" s="85"/>
    </row>
    <row r="101" spans="1:11" ht="68.25" customHeight="1" x14ac:dyDescent="0.25">
      <c r="C101" s="88" t="s">
        <v>221</v>
      </c>
      <c r="D101" s="88"/>
      <c r="E101" s="88"/>
      <c r="F101" s="88"/>
      <c r="G101" s="88"/>
      <c r="H101" s="88"/>
      <c r="I101" s="88"/>
      <c r="J101" s="88"/>
      <c r="K101" s="88"/>
    </row>
  </sheetData>
  <mergeCells count="11">
    <mergeCell ref="A1:K1"/>
    <mergeCell ref="A2:K2"/>
    <mergeCell ref="K5:K62"/>
    <mergeCell ref="A5:A62"/>
    <mergeCell ref="K63:K76"/>
    <mergeCell ref="A63:A76"/>
    <mergeCell ref="K77:K94"/>
    <mergeCell ref="A77:A94"/>
    <mergeCell ref="K95:K99"/>
    <mergeCell ref="A95:A99"/>
    <mergeCell ref="C101:K101"/>
  </mergeCells>
  <pageMargins left="0.39370078740157483" right="0.39370078740157483" top="0.39370078740157483" bottom="0.39370078740157483" header="0" footer="0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zoomScaleSheetLayoutView="80" workbookViewId="0">
      <selection activeCell="G19" sqref="G19"/>
    </sheetView>
  </sheetViews>
  <sheetFormatPr defaultRowHeight="15" x14ac:dyDescent="0.25"/>
  <cols>
    <col min="1" max="1" width="5.140625" style="13" customWidth="1"/>
    <col min="2" max="2" width="53.140625" style="13" customWidth="1"/>
    <col min="3" max="3" width="23.5703125" style="13" customWidth="1"/>
    <col min="4" max="5" width="17.28515625" style="13" customWidth="1"/>
    <col min="6" max="6" width="18.5703125" style="13" customWidth="1"/>
    <col min="7" max="7" width="15.5703125" style="13" customWidth="1"/>
    <col min="8" max="8" width="14.85546875" style="13" customWidth="1"/>
    <col min="9" max="10" width="21.7109375" style="13" customWidth="1"/>
  </cols>
  <sheetData>
    <row r="1" spans="1:10" x14ac:dyDescent="0.25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19"/>
    </row>
    <row r="2" spans="1:10" ht="75" customHeight="1" x14ac:dyDescent="0.25">
      <c r="A2" s="99" t="s">
        <v>34</v>
      </c>
      <c r="B2" s="99"/>
      <c r="C2" s="99"/>
      <c r="D2" s="99"/>
      <c r="E2" s="99"/>
      <c r="F2" s="99"/>
      <c r="G2" s="99"/>
      <c r="H2" s="99"/>
      <c r="I2" s="99"/>
      <c r="J2" s="37"/>
    </row>
    <row r="3" spans="1:10" ht="31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93" customHeight="1" x14ac:dyDescent="0.25">
      <c r="A4" s="38" t="s">
        <v>2</v>
      </c>
      <c r="B4" s="15" t="s">
        <v>3</v>
      </c>
      <c r="C4" s="17" t="s">
        <v>203</v>
      </c>
      <c r="D4" s="15" t="s">
        <v>35</v>
      </c>
      <c r="E4" s="17" t="s">
        <v>198</v>
      </c>
      <c r="F4" s="15" t="s">
        <v>21</v>
      </c>
      <c r="G4" s="39" t="s">
        <v>11</v>
      </c>
      <c r="H4" s="39" t="s">
        <v>12</v>
      </c>
      <c r="I4" s="17" t="s">
        <v>197</v>
      </c>
      <c r="J4" s="40" t="s">
        <v>36</v>
      </c>
    </row>
    <row r="5" spans="1:10" x14ac:dyDescent="0.25">
      <c r="A5" s="100" t="s">
        <v>38</v>
      </c>
      <c r="B5" s="102" t="s">
        <v>39</v>
      </c>
      <c r="C5" s="41" t="s">
        <v>199</v>
      </c>
      <c r="D5" s="16">
        <v>4059.4</v>
      </c>
      <c r="E5" s="16">
        <v>3448.94</v>
      </c>
      <c r="F5" s="16">
        <v>11000</v>
      </c>
      <c r="G5" s="16">
        <v>7</v>
      </c>
      <c r="H5" s="16">
        <v>10</v>
      </c>
      <c r="I5" s="42">
        <f t="shared" ref="I5:I10" si="0">ROUND(E5/F5,2)</f>
        <v>0.31</v>
      </c>
      <c r="J5" s="104">
        <f>MIN(I5:I6)</f>
        <v>0.31</v>
      </c>
    </row>
    <row r="6" spans="1:10" x14ac:dyDescent="0.25">
      <c r="A6" s="101"/>
      <c r="B6" s="103"/>
      <c r="C6" s="41" t="s">
        <v>200</v>
      </c>
      <c r="D6" s="16">
        <v>3517.83</v>
      </c>
      <c r="E6" s="16">
        <v>2988.81</v>
      </c>
      <c r="F6" s="16">
        <v>7500</v>
      </c>
      <c r="G6" s="16">
        <v>7</v>
      </c>
      <c r="H6" s="16">
        <v>10</v>
      </c>
      <c r="I6" s="42">
        <f t="shared" si="0"/>
        <v>0.4</v>
      </c>
      <c r="J6" s="104"/>
    </row>
    <row r="7" spans="1:10" ht="30" x14ac:dyDescent="0.25">
      <c r="A7" s="105" t="s">
        <v>43</v>
      </c>
      <c r="B7" s="43" t="s">
        <v>39</v>
      </c>
      <c r="C7" s="41" t="s">
        <v>201</v>
      </c>
      <c r="D7" s="16">
        <v>133.66</v>
      </c>
      <c r="E7" s="16">
        <v>113.56</v>
      </c>
      <c r="F7" s="16">
        <v>100</v>
      </c>
      <c r="G7" s="16">
        <v>7</v>
      </c>
      <c r="H7" s="16">
        <v>10</v>
      </c>
      <c r="I7" s="42">
        <f t="shared" si="0"/>
        <v>1.1399999999999999</v>
      </c>
      <c r="J7" s="44">
        <f>MIN(I7)</f>
        <v>1.1399999999999999</v>
      </c>
    </row>
    <row r="8" spans="1:10" x14ac:dyDescent="0.25">
      <c r="A8" s="100" t="s">
        <v>44</v>
      </c>
      <c r="B8" s="102" t="s">
        <v>45</v>
      </c>
      <c r="C8" s="41" t="s">
        <v>196</v>
      </c>
      <c r="D8" s="16">
        <v>4059.46</v>
      </c>
      <c r="E8" s="16">
        <v>3448.99</v>
      </c>
      <c r="F8" s="16">
        <v>10000</v>
      </c>
      <c r="G8" s="16">
        <v>7</v>
      </c>
      <c r="H8" s="16">
        <v>10</v>
      </c>
      <c r="I8" s="106">
        <f t="shared" si="0"/>
        <v>0.34</v>
      </c>
      <c r="J8" s="104">
        <f>MIN(I8:I10)</f>
        <v>0.34</v>
      </c>
    </row>
    <row r="9" spans="1:10" x14ac:dyDescent="0.25">
      <c r="A9" s="107"/>
      <c r="B9" s="108"/>
      <c r="C9" s="41" t="s">
        <v>199</v>
      </c>
      <c r="D9" s="16">
        <v>4830</v>
      </c>
      <c r="E9" s="16">
        <v>4103.6499999999996</v>
      </c>
      <c r="F9" s="16">
        <v>10000</v>
      </c>
      <c r="G9" s="16">
        <v>7</v>
      </c>
      <c r="H9" s="16">
        <v>10</v>
      </c>
      <c r="I9" s="42">
        <f t="shared" si="0"/>
        <v>0.41</v>
      </c>
      <c r="J9" s="104"/>
    </row>
    <row r="10" spans="1:10" x14ac:dyDescent="0.25">
      <c r="A10" s="101"/>
      <c r="B10" s="103"/>
      <c r="C10" s="41" t="s">
        <v>200</v>
      </c>
      <c r="D10" s="16">
        <v>4922.3</v>
      </c>
      <c r="E10" s="16">
        <v>4182.07</v>
      </c>
      <c r="F10" s="16">
        <v>10000</v>
      </c>
      <c r="G10" s="16">
        <v>7</v>
      </c>
      <c r="H10" s="16">
        <v>10</v>
      </c>
      <c r="I10" s="42">
        <f t="shared" si="0"/>
        <v>0.42</v>
      </c>
      <c r="J10" s="104"/>
    </row>
    <row r="11" spans="1:10" ht="45" x14ac:dyDescent="0.25">
      <c r="A11" s="105" t="s">
        <v>47</v>
      </c>
      <c r="B11" s="43" t="s">
        <v>45</v>
      </c>
      <c r="C11" s="45" t="s">
        <v>202</v>
      </c>
      <c r="D11" s="45" t="s">
        <v>202</v>
      </c>
      <c r="E11" s="16"/>
      <c r="F11" s="16"/>
      <c r="G11" s="16"/>
      <c r="H11" s="16"/>
      <c r="I11" s="106"/>
      <c r="J11" s="46"/>
    </row>
  </sheetData>
  <mergeCells count="12">
    <mergeCell ref="J8:J10"/>
    <mergeCell ref="A7"/>
    <mergeCell ref="I8"/>
    <mergeCell ref="A11"/>
    <mergeCell ref="I11"/>
    <mergeCell ref="A8:A10"/>
    <mergeCell ref="B8:B10"/>
    <mergeCell ref="A1:I1"/>
    <mergeCell ref="A2:I2"/>
    <mergeCell ref="A5:A6"/>
    <mergeCell ref="B5:B6"/>
    <mergeCell ref="J5:J6"/>
  </mergeCells>
  <pageMargins left="0.39370078740157483" right="0.39370078740157483" top="0.39370078740157483" bottom="0.39370078740157483" header="0" footer="0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Итоговый расчет</vt:lpstr>
      <vt:lpstr>Анализ рынка</vt:lpstr>
      <vt:lpstr>Тарифный метод</vt:lpstr>
      <vt:lpstr>Расчет средневзвешенной цены</vt:lpstr>
      <vt:lpstr>'Расчет средневзвешенной цены'!Область_печати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