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Анализ рынка (базовый)" sheetId="3" r:id="rId1"/>
  </sheets>
  <definedNames>
    <definedName name="_xlnm.Print_Area" localSheetId="0">'Анализ рынка (базовый)'!$A$1:$L$31</definedName>
  </definedNames>
  <calcPr calcId="162913" fullPrecision="0"/>
</workbook>
</file>

<file path=xl/calcChain.xml><?xml version="1.0" encoding="utf-8"?>
<calcChain xmlns="http://schemas.openxmlformats.org/spreadsheetml/2006/main">
  <c r="I11" i="3" l="1"/>
  <c r="L11" i="3" s="1"/>
  <c r="J11" i="3"/>
  <c r="K11" i="3" s="1"/>
  <c r="I13" i="3" l="1"/>
  <c r="L13" i="3" s="1"/>
  <c r="J13" i="3"/>
  <c r="I15" i="3"/>
  <c r="L15" i="3" s="1"/>
  <c r="J15" i="3"/>
  <c r="I16" i="3"/>
  <c r="L16" i="3" s="1"/>
  <c r="J16" i="3"/>
  <c r="I17" i="3"/>
  <c r="L17" i="3" s="1"/>
  <c r="J17" i="3"/>
  <c r="I18" i="3"/>
  <c r="L18" i="3" s="1"/>
  <c r="J18" i="3"/>
  <c r="I19" i="3"/>
  <c r="L19" i="3" s="1"/>
  <c r="J19" i="3"/>
  <c r="I20" i="3"/>
  <c r="L20" i="3" s="1"/>
  <c r="J20" i="3"/>
  <c r="I21" i="3"/>
  <c r="L21" i="3" s="1"/>
  <c r="J21" i="3"/>
  <c r="I22" i="3"/>
  <c r="L22" i="3" s="1"/>
  <c r="J22" i="3"/>
  <c r="I24" i="3"/>
  <c r="L24" i="3" s="1"/>
  <c r="J24" i="3"/>
  <c r="I25" i="3"/>
  <c r="L25" i="3" s="1"/>
  <c r="J25" i="3"/>
  <c r="I27" i="3"/>
  <c r="L27" i="3" s="1"/>
  <c r="J27" i="3"/>
  <c r="K27" i="3" s="1"/>
  <c r="K19" i="3" l="1"/>
  <c r="K25" i="3"/>
  <c r="K22" i="3"/>
  <c r="K20" i="3"/>
  <c r="K18" i="3"/>
  <c r="K17" i="3"/>
  <c r="K16" i="3"/>
  <c r="K15" i="3"/>
  <c r="K13" i="3"/>
  <c r="K21" i="3"/>
  <c r="K24" i="3"/>
  <c r="L28" i="3"/>
</calcChain>
</file>

<file path=xl/sharedStrings.xml><?xml version="1.0" encoding="utf-8"?>
<sst xmlns="http://schemas.openxmlformats.org/spreadsheetml/2006/main" count="64" uniqueCount="47">
  <si>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</si>
  <si>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</si>
  <si>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</si>
  <si>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</si>
  <si>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</si>
  <si>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</si>
  <si>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</si>
  <si>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</si>
  <si>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</si>
  <si>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</si>
  <si>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</si>
  <si>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</si>
  <si>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</si>
  <si>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ОКПД 2 (КТРУ)</t>
  </si>
  <si>
    <t>ОБОСНОВАНИЕ НАЧАЛЬНОЙ (МАКСИМАЛЬНОЙ) ЦЕНЫ КОНТРАКТА, НАЧАЛЬНЫХ ЦЕН ЕДИНИЦ ТОВАРА, РАБОТЫ, УСЛУГИ</t>
  </si>
  <si>
    <t>шт</t>
  </si>
  <si>
    <t xml:space="preserve">Источник ценовой информации 2 </t>
  </si>
  <si>
    <t xml:space="preserve">Источник ценовой информации 3 </t>
  </si>
  <si>
    <t xml:space="preserve">Источник ценовой информации 1 </t>
  </si>
  <si>
    <t>Объект закупки (траснпортные срелства)</t>
  </si>
  <si>
    <t>к-т</t>
  </si>
  <si>
    <t>28.29.13.110</t>
  </si>
  <si>
    <t>29.32.30.390</t>
  </si>
  <si>
    <t xml:space="preserve">Предмет контракта: поставка запасных частей </t>
  </si>
  <si>
    <t xml:space="preserve">Стойка стабилизатора МВ передняя    </t>
  </si>
  <si>
    <t>Стойка стабилизатора VW передняя</t>
  </si>
  <si>
    <t>Прокладка головки блока ГБЦ дв.406</t>
  </si>
  <si>
    <t>Прокладка клапанной крышки дв.406</t>
  </si>
  <si>
    <t>Прокладка корпуса термостата ЗМЗ 406</t>
  </si>
  <si>
    <t>Прокладка передней крышки ГБЦ дв.406</t>
  </si>
  <si>
    <t xml:space="preserve">Прокладка выпускного коллектора дв.406 </t>
  </si>
  <si>
    <t>Прокладка приемной трубы дв.406</t>
  </si>
  <si>
    <t>Фильтр масляный дв.406</t>
  </si>
  <si>
    <t>Герметик силиконовый высокотемпературный черный, 200 мл</t>
  </si>
  <si>
    <t>29.32.30.219</t>
  </si>
  <si>
    <t>28.11.41.000</t>
  </si>
  <si>
    <t>29.32.30.170</t>
  </si>
  <si>
    <t>20.30.22.170</t>
  </si>
  <si>
    <t xml:space="preserve">Диск тормозной передний </t>
  </si>
  <si>
    <t xml:space="preserve">Колодки тормозные передние </t>
  </si>
  <si>
    <t>Диск тормозной передний</t>
  </si>
  <si>
    <t>29.32.30.220</t>
  </si>
  <si>
    <t>MERCEDES-BENZ E350 гос.номер: О176ОО23 VIN: WDD2120561A065775</t>
  </si>
  <si>
    <t>VOLKSWAGEN MULTIVAN гос.номер: М090УВ123 VIN: WV2ZZZ7HZ7H137481</t>
  </si>
  <si>
    <t>ГАЗ 32213 автобус гос.номер: А261АК93 VIN: X9632213060441561</t>
  </si>
  <si>
    <t>UAZ PATRIOT гос.номер: В864СМ93 VIN: XTT316300A0000051</t>
  </si>
  <si>
    <t>Chevrolet KLAN гос.номер: Х103ОХ93 VIN:XUUNF196J80044865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</si>
</sst>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2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4" fontId="2" fillId="0" borderId="0" xfId="0" applyNumberFormat="1" applyFont="1" applyBorder="1" applyAlignme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distributed" wrapText="1"/>
    </xf>
    <xf numFmtId="0" fontId="2" fillId="0" borderId="0" xfId="0" applyFont="1" applyFill="1" applyAlignment="1"/>
    <xf numFmtId="0" fontId="9" fillId="0" borderId="0" xfId="0" applyFont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8" fillId="2" borderId="3" xfId="2" applyFont="1" applyFill="1" applyBorder="1" applyAlignment="1">
      <alignment horizontal="center" vertical="center" wrapText="1" shrinkToFi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justify" vertical="distributed" wrapText="1"/>
    </xf>
    <xf numFmtId="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1" fillId="0" borderId="4" xfId="0" applyFont="1" applyFill="1" applyBorder="1" applyAlignment="1">
      <alignment horizontal="center" vertical="center" wrapText="1" shrinkToFit="1"/>
    </xf>
    <xf numFmtId="4" fontId="1" fillId="0" borderId="5" xfId="0" applyNumberFormat="1" applyFont="1" applyFill="1" applyBorder="1" applyAlignment="1">
      <alignment horizontal="center" vertical="center" wrapText="1" shrinkToFit="1"/>
    </xf>
    <xf numFmtId="10" fontId="1" fillId="0" borderId="5" xfId="1" applyNumberFormat="1" applyFont="1" applyFill="1" applyBorder="1" applyAlignment="1">
      <alignment horizontal="center" vertical="center" wrapText="1" shrinkToFit="1"/>
    </xf>
    <xf numFmtId="0" fontId="13" fillId="2" borderId="5" xfId="0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 shrinkToFit="1"/>
    </xf>
    <xf numFmtId="0" fontId="13" fillId="0" borderId="5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distributed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14" fillId="0" borderId="7" xfId="0" applyFont="1" applyFill="1" applyBorder="1" applyAlignment="1">
      <alignment horizontal="center" vertical="center" wrapText="1" shrinkToFit="1"/>
    </xf>
    <xf numFmtId="0" fontId="14" fillId="0" borderId="8" xfId="0" applyFont="1" applyFill="1" applyBorder="1" applyAlignment="1">
      <alignment horizontal="center" vertical="center" wrapText="1" shrinkToFit="1"/>
    </xf>
    <xf numFmtId="0" fontId="14" fillId="0" borderId="3" xfId="0" applyFont="1" applyFill="1" applyBorder="1" applyAlignment="1">
      <alignment horizontal="center" vertical="center" wrapText="1" shrinkToFit="1"/>
    </xf>
    <xf numFmtId="0" fontId="1" fillId="0" borderId="8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29135</xdr:rowOff>
    </xdr:from>
    <xdr:ext cx="259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400" i="1">
                        <a:latin typeface="Cambria Math"/>
                      </a:rPr>
                      <m:t>=</m:t>
                    </m:r>
                    <m:r>
                      <m:rPr>
                        <m:sty m:val="p"/>
                      </m:rPr>
                      <a:rPr lang="en-US" sz="1400" b="0" i="1">
                        <a:latin typeface="Cambria Math"/>
                      </a:rPr>
                      <m:t>v</m:t>
                    </m:r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b="0" i="0">
                  <a:latin typeface="Cambria Math" panose="02040503050406030204" pitchFamily="18" charset="0"/>
                </a:rPr>
                <a:t>〖</a:t>
              </a:r>
              <a:r>
                <a:rPr lang="ru-RU" sz="1400" b="0" i="0">
                  <a:latin typeface="Cambria Math"/>
                </a:rPr>
                <a:t>НМЦК</a:t>
              </a:r>
              <a:r>
                <a:rPr lang="ru-RU" sz="1400" b="0" i="0">
                  <a:latin typeface="Cambria Math" panose="02040503050406030204" pitchFamily="18" charset="0"/>
                </a:rPr>
                <a:t>〗^</a:t>
              </a:r>
              <a:r>
                <a:rPr lang="ru-RU" sz="1400" b="0" i="0">
                  <a:latin typeface="Cambria Math"/>
                </a:rPr>
                <a:t>рын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v</a:t>
              </a:r>
              <a:r>
                <a:rPr lang="en-US" sz="1400" b="0" i="0">
                  <a:latin typeface="Cambria Math"/>
                  <a:ea typeface="Cambria Math"/>
                </a:rPr>
                <a:t>×1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266701</xdr:colOff>
      <xdr:row>30</xdr:row>
      <xdr:rowOff>847725</xdr:rowOff>
    </xdr:from>
    <xdr:ext cx="1066800" cy="781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400" b="0" i="0">
                  <a:latin typeface="Cambria Math"/>
                  <a:ea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16</xdr:col>
      <xdr:colOff>47625</xdr:colOff>
      <xdr:row>30</xdr:row>
      <xdr:rowOff>3176588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view="pageBreakPreview" topLeftCell="A7" zoomScale="110" zoomScaleNormal="70" zoomScaleSheetLayoutView="110" workbookViewId="0">
      <selection activeCell="C29" sqref="C29"/>
    </sheetView>
  </sheetViews>
  <sheetFormatPr defaultColWidth="9.140625" defaultRowHeight="15" x14ac:dyDescent="0.25"/>
  <cols>
    <col min="1" max="1" width="4.5703125" style="3" customWidth="1"/>
    <col min="2" max="2" width="14.42578125" style="3" customWidth="1"/>
    <col min="3" max="3" width="41.7109375" style="3" customWidth="1"/>
    <col min="4" max="4" width="8.140625" style="3" customWidth="1"/>
    <col min="5" max="5" width="6.140625" style="13" customWidth="1"/>
    <col min="6" max="6" width="15.7109375" style="3" customWidth="1"/>
    <col min="7" max="7" width="16.5703125" style="13" customWidth="1"/>
    <col min="8" max="8" width="16.42578125" style="3" customWidth="1"/>
    <col min="9" max="9" width="17.28515625" style="3" customWidth="1"/>
    <col min="10" max="10" width="10.7109375" style="3" customWidth="1"/>
    <col min="11" max="11" width="9.5703125" style="3" customWidth="1"/>
    <col min="12" max="12" width="14.85546875" style="3" customWidth="1"/>
    <col min="13" max="16384" width="9.140625" style="3"/>
  </cols>
  <sheetData>
    <row r="1" spans="1:12" ht="18.75" customHeight="1" x14ac:dyDescent="0.25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10.5" customHeight="1" x14ac:dyDescent="0.25">
      <c r="A2" s="2"/>
      <c r="B2" s="2"/>
    </row>
    <row r="3" spans="1:12" ht="16.5" x14ac:dyDescent="0.25">
      <c r="A3" s="35" t="s">
        <v>23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14.45" customHeight="1" x14ac:dyDescent="0.25">
      <c r="C4" s="1"/>
      <c r="D4" s="1"/>
      <c r="E4" s="22"/>
      <c r="F4" s="1"/>
      <c r="G4" s="22"/>
      <c r="H4" s="1"/>
      <c r="I4" s="1"/>
      <c r="J4" s="1"/>
      <c r="K4" s="1"/>
      <c r="L4" s="1"/>
    </row>
    <row r="5" spans="1:12" s="9" customFormat="1" ht="18.75" customHeight="1" x14ac:dyDescent="0.25">
      <c r="A5" s="38" t="s">
        <v>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2" s="9" customFormat="1" ht="51.75" customHeight="1" x14ac:dyDescent="0.25">
      <c r="A6" s="38" t="s">
        <v>9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2" s="9" customFormat="1" ht="8.25" customHeight="1" x14ac:dyDescent="0.25">
      <c r="A7" s="10"/>
      <c r="B7" s="10"/>
      <c r="C7" s="10"/>
      <c r="D7" s="10"/>
      <c r="E7" s="23"/>
      <c r="F7" s="10"/>
      <c r="G7" s="23"/>
      <c r="H7" s="14"/>
      <c r="I7" s="10"/>
      <c r="J7" s="10"/>
      <c r="K7" s="10"/>
      <c r="L7" s="10"/>
    </row>
    <row r="8" spans="1:12" s="9" customFormat="1" ht="17.25" customHeight="1" x14ac:dyDescent="0.25">
      <c r="A8" s="39" t="s">
        <v>10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</row>
    <row r="9" spans="1:12" ht="80.25" customHeight="1" x14ac:dyDescent="0.25">
      <c r="A9" s="28" t="s">
        <v>0</v>
      </c>
      <c r="B9" s="28" t="s">
        <v>13</v>
      </c>
      <c r="C9" s="5" t="s">
        <v>19</v>
      </c>
      <c r="D9" s="28" t="s">
        <v>1</v>
      </c>
      <c r="E9" s="5" t="s">
        <v>2</v>
      </c>
      <c r="F9" s="5" t="s">
        <v>18</v>
      </c>
      <c r="G9" s="5" t="s">
        <v>16</v>
      </c>
      <c r="H9" s="5" t="s">
        <v>17</v>
      </c>
      <c r="I9" s="5" t="s">
        <v>7</v>
      </c>
      <c r="J9" s="5" t="s">
        <v>3</v>
      </c>
      <c r="K9" s="5" t="s">
        <v>5</v>
      </c>
      <c r="L9" s="5" t="s">
        <v>4</v>
      </c>
    </row>
    <row r="10" spans="1:12" s="21" customFormat="1" ht="15" customHeight="1" x14ac:dyDescent="0.25">
      <c r="A10" s="43" t="s">
        <v>42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5"/>
    </row>
    <row r="11" spans="1:12" s="21" customFormat="1" ht="15" customHeight="1" x14ac:dyDescent="0.25">
      <c r="A11" s="5">
        <v>1</v>
      </c>
      <c r="B11" s="17" t="s">
        <v>41</v>
      </c>
      <c r="C11" s="18" t="s">
        <v>24</v>
      </c>
      <c r="D11" s="19" t="s">
        <v>15</v>
      </c>
      <c r="E11" s="24">
        <v>2</v>
      </c>
      <c r="F11" s="20">
        <v>2300</v>
      </c>
      <c r="G11" s="16">
        <v>2500</v>
      </c>
      <c r="H11" s="16">
        <v>2500</v>
      </c>
      <c r="I11" s="29">
        <f t="shared" ref="I11" si="0">ROUND(AVERAGE(F11:H11), 2)</f>
        <v>2433.33</v>
      </c>
      <c r="J11" s="29">
        <f t="shared" ref="J11" si="1">_xlfn.STDEV.S(F11:H11)</f>
        <v>115.47</v>
      </c>
      <c r="K11" s="30">
        <f t="shared" ref="K11" si="2">J11/I11</f>
        <v>4.7500000000000001E-2</v>
      </c>
      <c r="L11" s="29">
        <f t="shared" ref="L11" si="3">I11*E11</f>
        <v>4866.66</v>
      </c>
    </row>
    <row r="12" spans="1:12" s="21" customFormat="1" ht="15" customHeight="1" x14ac:dyDescent="0.25">
      <c r="A12" s="43" t="s">
        <v>43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5"/>
    </row>
    <row r="13" spans="1:12" s="21" customFormat="1" ht="15" customHeight="1" x14ac:dyDescent="0.25">
      <c r="A13" s="5">
        <v>2</v>
      </c>
      <c r="B13" s="17" t="s">
        <v>34</v>
      </c>
      <c r="C13" s="18" t="s">
        <v>25</v>
      </c>
      <c r="D13" s="19" t="s">
        <v>15</v>
      </c>
      <c r="E13" s="24">
        <v>2</v>
      </c>
      <c r="F13" s="20">
        <v>2300</v>
      </c>
      <c r="G13" s="16">
        <v>2500</v>
      </c>
      <c r="H13" s="16">
        <v>2500</v>
      </c>
      <c r="I13" s="29">
        <f t="shared" ref="I13:I27" si="4">ROUND(AVERAGE(F13:H13), 2)</f>
        <v>2433.33</v>
      </c>
      <c r="J13" s="29">
        <f t="shared" ref="J13:J27" si="5">_xlfn.STDEV.S(F13:H13)</f>
        <v>115.47</v>
      </c>
      <c r="K13" s="30">
        <f t="shared" ref="K13:K27" si="6">J13/I13</f>
        <v>4.7500000000000001E-2</v>
      </c>
      <c r="L13" s="29">
        <f t="shared" ref="L13:L27" si="7">I13*E13</f>
        <v>4866.66</v>
      </c>
    </row>
    <row r="14" spans="1:12" s="21" customFormat="1" ht="15" customHeight="1" x14ac:dyDescent="0.25">
      <c r="A14" s="43" t="s">
        <v>44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5"/>
    </row>
    <row r="15" spans="1:12" s="21" customFormat="1" ht="15.75" customHeight="1" x14ac:dyDescent="0.25">
      <c r="A15" s="5">
        <v>3</v>
      </c>
      <c r="B15" s="17" t="s">
        <v>35</v>
      </c>
      <c r="C15" s="18" t="s">
        <v>26</v>
      </c>
      <c r="D15" s="19" t="s">
        <v>15</v>
      </c>
      <c r="E15" s="24">
        <v>1</v>
      </c>
      <c r="F15" s="20">
        <v>1200</v>
      </c>
      <c r="G15" s="16">
        <v>1300</v>
      </c>
      <c r="H15" s="16">
        <v>1300</v>
      </c>
      <c r="I15" s="29">
        <f t="shared" si="4"/>
        <v>1266.67</v>
      </c>
      <c r="J15" s="29">
        <f t="shared" si="5"/>
        <v>57.74</v>
      </c>
      <c r="K15" s="30">
        <f t="shared" si="6"/>
        <v>4.5600000000000002E-2</v>
      </c>
      <c r="L15" s="29">
        <f t="shared" si="7"/>
        <v>1266.67</v>
      </c>
    </row>
    <row r="16" spans="1:12" s="21" customFormat="1" ht="15" customHeight="1" x14ac:dyDescent="0.25">
      <c r="A16" s="5">
        <v>4</v>
      </c>
      <c r="B16" s="31" t="s">
        <v>22</v>
      </c>
      <c r="C16" s="32" t="s">
        <v>27</v>
      </c>
      <c r="D16" s="19" t="s">
        <v>15</v>
      </c>
      <c r="E16" s="33">
        <v>1</v>
      </c>
      <c r="F16" s="29">
        <v>650</v>
      </c>
      <c r="G16" s="16">
        <v>800</v>
      </c>
      <c r="H16" s="29">
        <v>800</v>
      </c>
      <c r="I16" s="29">
        <f t="shared" si="4"/>
        <v>750</v>
      </c>
      <c r="J16" s="29">
        <f t="shared" si="5"/>
        <v>86.6</v>
      </c>
      <c r="K16" s="30">
        <f t="shared" si="6"/>
        <v>0.11550000000000001</v>
      </c>
      <c r="L16" s="29">
        <f t="shared" si="7"/>
        <v>750</v>
      </c>
    </row>
    <row r="17" spans="1:14" s="21" customFormat="1" ht="15" customHeight="1" x14ac:dyDescent="0.25">
      <c r="A17" s="5">
        <v>5</v>
      </c>
      <c r="B17" s="31" t="s">
        <v>36</v>
      </c>
      <c r="C17" s="32" t="s">
        <v>28</v>
      </c>
      <c r="D17" s="19" t="s">
        <v>15</v>
      </c>
      <c r="E17" s="33">
        <v>1</v>
      </c>
      <c r="F17" s="29">
        <v>150</v>
      </c>
      <c r="G17" s="16">
        <v>100</v>
      </c>
      <c r="H17" s="29">
        <v>100</v>
      </c>
      <c r="I17" s="29">
        <f t="shared" si="4"/>
        <v>116.67</v>
      </c>
      <c r="J17" s="29">
        <f t="shared" si="5"/>
        <v>28.87</v>
      </c>
      <c r="K17" s="30">
        <f t="shared" si="6"/>
        <v>0.2475</v>
      </c>
      <c r="L17" s="29">
        <f t="shared" si="7"/>
        <v>116.67</v>
      </c>
    </row>
    <row r="18" spans="1:14" s="21" customFormat="1" ht="30" customHeight="1" x14ac:dyDescent="0.25">
      <c r="A18" s="5">
        <v>6</v>
      </c>
      <c r="B18" s="31" t="s">
        <v>22</v>
      </c>
      <c r="C18" s="32" t="s">
        <v>29</v>
      </c>
      <c r="D18" s="19" t="s">
        <v>15</v>
      </c>
      <c r="E18" s="33">
        <v>1</v>
      </c>
      <c r="F18" s="29">
        <v>500</v>
      </c>
      <c r="G18" s="16">
        <v>500</v>
      </c>
      <c r="H18" s="29">
        <v>500</v>
      </c>
      <c r="I18" s="29">
        <f t="shared" si="4"/>
        <v>500</v>
      </c>
      <c r="J18" s="29">
        <f t="shared" si="5"/>
        <v>0</v>
      </c>
      <c r="K18" s="30">
        <f t="shared" si="6"/>
        <v>0</v>
      </c>
      <c r="L18" s="29">
        <f t="shared" si="7"/>
        <v>500</v>
      </c>
    </row>
    <row r="19" spans="1:14" s="21" customFormat="1" ht="30" customHeight="1" x14ac:dyDescent="0.25">
      <c r="A19" s="5">
        <v>7</v>
      </c>
      <c r="B19" s="31" t="s">
        <v>22</v>
      </c>
      <c r="C19" s="32" t="s">
        <v>30</v>
      </c>
      <c r="D19" s="19" t="s">
        <v>20</v>
      </c>
      <c r="E19" s="33">
        <v>1</v>
      </c>
      <c r="F19" s="29">
        <v>550</v>
      </c>
      <c r="G19" s="16">
        <v>500</v>
      </c>
      <c r="H19" s="29">
        <v>500</v>
      </c>
      <c r="I19" s="29">
        <f t="shared" si="4"/>
        <v>516.66999999999996</v>
      </c>
      <c r="J19" s="29">
        <f t="shared" si="5"/>
        <v>28.87</v>
      </c>
      <c r="K19" s="30">
        <f t="shared" si="6"/>
        <v>5.5899999999999998E-2</v>
      </c>
      <c r="L19" s="29">
        <f t="shared" si="7"/>
        <v>516.66999999999996</v>
      </c>
    </row>
    <row r="20" spans="1:14" s="21" customFormat="1" ht="15" customHeight="1" x14ac:dyDescent="0.25">
      <c r="A20" s="5">
        <v>8</v>
      </c>
      <c r="B20" s="31" t="s">
        <v>22</v>
      </c>
      <c r="C20" s="32" t="s">
        <v>31</v>
      </c>
      <c r="D20" s="19" t="s">
        <v>15</v>
      </c>
      <c r="E20" s="33">
        <v>1</v>
      </c>
      <c r="F20" s="29">
        <v>350</v>
      </c>
      <c r="G20" s="16">
        <v>400</v>
      </c>
      <c r="H20" s="29">
        <v>400</v>
      </c>
      <c r="I20" s="29">
        <f t="shared" si="4"/>
        <v>383.33</v>
      </c>
      <c r="J20" s="29">
        <f t="shared" si="5"/>
        <v>28.87</v>
      </c>
      <c r="K20" s="30">
        <f t="shared" si="6"/>
        <v>7.5300000000000006E-2</v>
      </c>
      <c r="L20" s="29">
        <f t="shared" si="7"/>
        <v>383.33</v>
      </c>
    </row>
    <row r="21" spans="1:14" s="21" customFormat="1" ht="13.5" customHeight="1" x14ac:dyDescent="0.25">
      <c r="A21" s="5">
        <v>9</v>
      </c>
      <c r="B21" s="31" t="s">
        <v>21</v>
      </c>
      <c r="C21" s="32" t="s">
        <v>32</v>
      </c>
      <c r="D21" s="19" t="s">
        <v>15</v>
      </c>
      <c r="E21" s="33">
        <v>2</v>
      </c>
      <c r="F21" s="29">
        <v>600</v>
      </c>
      <c r="G21" s="16">
        <v>600</v>
      </c>
      <c r="H21" s="29">
        <v>600</v>
      </c>
      <c r="I21" s="29">
        <f t="shared" si="4"/>
        <v>600</v>
      </c>
      <c r="J21" s="29">
        <f t="shared" si="5"/>
        <v>0</v>
      </c>
      <c r="K21" s="30">
        <f t="shared" si="6"/>
        <v>0</v>
      </c>
      <c r="L21" s="29">
        <f t="shared" si="7"/>
        <v>1200</v>
      </c>
    </row>
    <row r="22" spans="1:14" s="21" customFormat="1" ht="30.75" customHeight="1" x14ac:dyDescent="0.25">
      <c r="A22" s="5">
        <v>10</v>
      </c>
      <c r="B22" s="31" t="s">
        <v>37</v>
      </c>
      <c r="C22" s="32" t="s">
        <v>33</v>
      </c>
      <c r="D22" s="19" t="s">
        <v>15</v>
      </c>
      <c r="E22" s="33">
        <v>1</v>
      </c>
      <c r="F22" s="29">
        <v>1600</v>
      </c>
      <c r="G22" s="16">
        <v>1600</v>
      </c>
      <c r="H22" s="29">
        <v>1600</v>
      </c>
      <c r="I22" s="29">
        <f t="shared" si="4"/>
        <v>1600</v>
      </c>
      <c r="J22" s="29">
        <f t="shared" si="5"/>
        <v>0</v>
      </c>
      <c r="K22" s="30">
        <f t="shared" si="6"/>
        <v>0</v>
      </c>
      <c r="L22" s="29">
        <f t="shared" si="7"/>
        <v>1600</v>
      </c>
    </row>
    <row r="23" spans="1:14" s="21" customFormat="1" ht="15" customHeight="1" x14ac:dyDescent="0.25">
      <c r="A23" s="43" t="s">
        <v>45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7"/>
    </row>
    <row r="24" spans="1:14" s="21" customFormat="1" ht="15" customHeight="1" x14ac:dyDescent="0.25">
      <c r="A24" s="5">
        <v>11</v>
      </c>
      <c r="B24" s="31" t="s">
        <v>22</v>
      </c>
      <c r="C24" s="32" t="s">
        <v>38</v>
      </c>
      <c r="D24" s="19" t="s">
        <v>15</v>
      </c>
      <c r="E24" s="33">
        <v>2</v>
      </c>
      <c r="F24" s="29">
        <v>3800</v>
      </c>
      <c r="G24" s="16">
        <v>3900</v>
      </c>
      <c r="H24" s="29">
        <v>3900</v>
      </c>
      <c r="I24" s="29">
        <f t="shared" si="4"/>
        <v>3866.67</v>
      </c>
      <c r="J24" s="29">
        <f t="shared" si="5"/>
        <v>57.74</v>
      </c>
      <c r="K24" s="30">
        <f t="shared" si="6"/>
        <v>1.49E-2</v>
      </c>
      <c r="L24" s="29">
        <f t="shared" si="7"/>
        <v>7733.34</v>
      </c>
    </row>
    <row r="25" spans="1:14" s="21" customFormat="1" ht="15" customHeight="1" x14ac:dyDescent="0.25">
      <c r="A25" s="5">
        <v>12</v>
      </c>
      <c r="B25" s="31" t="s">
        <v>22</v>
      </c>
      <c r="C25" s="32" t="s">
        <v>39</v>
      </c>
      <c r="D25" s="19" t="s">
        <v>20</v>
      </c>
      <c r="E25" s="33">
        <v>1</v>
      </c>
      <c r="F25" s="29">
        <v>1600</v>
      </c>
      <c r="G25" s="16">
        <v>1500</v>
      </c>
      <c r="H25" s="29">
        <v>1500</v>
      </c>
      <c r="I25" s="29">
        <f t="shared" si="4"/>
        <v>1533.33</v>
      </c>
      <c r="J25" s="29">
        <f t="shared" si="5"/>
        <v>57.74</v>
      </c>
      <c r="K25" s="30">
        <f t="shared" si="6"/>
        <v>3.7699999999999997E-2</v>
      </c>
      <c r="L25" s="29">
        <f t="shared" si="7"/>
        <v>1533.33</v>
      </c>
    </row>
    <row r="26" spans="1:14" s="21" customFormat="1" ht="15" customHeight="1" x14ac:dyDescent="0.25">
      <c r="A26" s="43" t="s">
        <v>46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5"/>
    </row>
    <row r="27" spans="1:14" s="21" customFormat="1" ht="15" customHeight="1" x14ac:dyDescent="0.25">
      <c r="A27" s="5">
        <v>13</v>
      </c>
      <c r="B27" s="31" t="s">
        <v>22</v>
      </c>
      <c r="C27" s="32" t="s">
        <v>40</v>
      </c>
      <c r="D27" s="19" t="s">
        <v>15</v>
      </c>
      <c r="E27" s="33">
        <v>2</v>
      </c>
      <c r="F27" s="29">
        <v>3100</v>
      </c>
      <c r="G27" s="16">
        <v>3100</v>
      </c>
      <c r="H27" s="29">
        <v>3200</v>
      </c>
      <c r="I27" s="29">
        <f t="shared" si="4"/>
        <v>3133.33</v>
      </c>
      <c r="J27" s="29">
        <f t="shared" si="5"/>
        <v>57.74</v>
      </c>
      <c r="K27" s="30">
        <f t="shared" si="6"/>
        <v>1.84E-2</v>
      </c>
      <c r="L27" s="29">
        <f t="shared" si="7"/>
        <v>6266.66</v>
      </c>
    </row>
    <row r="28" spans="1:14" ht="15.75" customHeight="1" x14ac:dyDescent="0.25">
      <c r="A28" s="40" t="s">
        <v>6</v>
      </c>
      <c r="B28" s="41"/>
      <c r="C28" s="41"/>
      <c r="D28" s="41"/>
      <c r="E28" s="41"/>
      <c r="F28" s="41"/>
      <c r="G28" s="41"/>
      <c r="H28" s="41"/>
      <c r="I28" s="41"/>
      <c r="J28" s="41"/>
      <c r="K28" s="42"/>
      <c r="L28" s="15">
        <f>SUM(L10:L27)</f>
        <v>31599.99</v>
      </c>
    </row>
    <row r="29" spans="1:14" x14ac:dyDescent="0.25">
      <c r="A29" s="13"/>
      <c r="B29" s="13"/>
      <c r="C29" s="13"/>
      <c r="D29" s="13"/>
      <c r="F29" s="13"/>
      <c r="H29" s="13"/>
      <c r="I29" s="13"/>
      <c r="J29" s="13"/>
      <c r="K29" s="13"/>
      <c r="L29" s="13"/>
    </row>
    <row r="30" spans="1:14" s="8" customFormat="1" ht="65.25" customHeight="1" x14ac:dyDescent="0.3">
      <c r="A30" s="36" t="s">
        <v>11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1:14" s="8" customFormat="1" ht="245.25" customHeight="1" x14ac:dyDescent="0.3">
      <c r="A31" s="37" t="s">
        <v>12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N31" s="11"/>
    </row>
    <row r="32" spans="1:14" s="8" customFormat="1" ht="24.2" customHeight="1" x14ac:dyDescent="0.3">
      <c r="A32" s="12"/>
      <c r="B32" s="12"/>
      <c r="C32" s="12"/>
      <c r="D32" s="12"/>
      <c r="E32" s="25"/>
      <c r="F32" s="12"/>
      <c r="G32" s="25"/>
      <c r="H32" s="12"/>
      <c r="I32" s="12"/>
      <c r="J32" s="12"/>
      <c r="K32" s="12"/>
      <c r="L32" s="12"/>
      <c r="N32" s="11"/>
    </row>
    <row r="33" spans="1:8" x14ac:dyDescent="0.25">
      <c r="A33" s="4"/>
      <c r="B33" s="4"/>
      <c r="F33" s="7"/>
      <c r="G33" s="26"/>
      <c r="H33" s="7"/>
    </row>
    <row r="34" spans="1:8" x14ac:dyDescent="0.25">
      <c r="F34" s="6"/>
      <c r="G34" s="27"/>
      <c r="H34" s="6"/>
    </row>
    <row r="35" spans="1:8" x14ac:dyDescent="0.25">
      <c r="F35" s="6"/>
      <c r="G35" s="27"/>
      <c r="H35" s="6"/>
    </row>
    <row r="36" spans="1:8" x14ac:dyDescent="0.25">
      <c r="F36" s="6"/>
      <c r="G36" s="27"/>
      <c r="H36" s="6"/>
    </row>
    <row r="37" spans="1:8" x14ac:dyDescent="0.25">
      <c r="F37" s="6"/>
      <c r="G37" s="27"/>
      <c r="H37" s="6"/>
    </row>
    <row r="38" spans="1:8" x14ac:dyDescent="0.25">
      <c r="F38" s="6"/>
      <c r="G38" s="27"/>
      <c r="H38" s="6"/>
    </row>
    <row r="39" spans="1:8" x14ac:dyDescent="0.25">
      <c r="F39" s="6"/>
      <c r="G39" s="27"/>
      <c r="H39" s="6"/>
    </row>
    <row r="40" spans="1:8" x14ac:dyDescent="0.25">
      <c r="F40" s="6"/>
      <c r="G40" s="27"/>
      <c r="H40" s="6"/>
    </row>
    <row r="41" spans="1:8" x14ac:dyDescent="0.25">
      <c r="F41" s="6"/>
      <c r="G41" s="27"/>
      <c r="H41" s="6"/>
    </row>
    <row r="42" spans="1:8" x14ac:dyDescent="0.25">
      <c r="F42" s="6"/>
      <c r="G42" s="27"/>
      <c r="H42" s="6"/>
    </row>
  </sheetData>
  <mergeCells count="13">
    <mergeCell ref="A1:L1"/>
    <mergeCell ref="A3:L3"/>
    <mergeCell ref="A30:L30"/>
    <mergeCell ref="A31:L31"/>
    <mergeCell ref="A6:L6"/>
    <mergeCell ref="A5:L5"/>
    <mergeCell ref="A8:L8"/>
    <mergeCell ref="A28:K28"/>
    <mergeCell ref="A10:L10"/>
    <mergeCell ref="A12:L12"/>
    <mergeCell ref="A14:L14"/>
    <mergeCell ref="A23:L23"/>
    <mergeCell ref="A26:L26"/>
  </mergeCells>
  <pageMargins left="0.31496062992125984" right="0.31496062992125984" top="0.15748031496062992" bottom="0.15748031496062992" header="0.19685039370078741" footer="0.11811023622047245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2026-08-18T08:52:08Z</dcterms:modified>
</cp:coreProperties>
</file>