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НМЦК" sheetId="2" r:id="rId1"/>
  </sheets>
  <definedNames>
    <definedName name="_xlnm._FilterDatabase" localSheetId="0" hidden="1">НМЦК!$B$10:$O$19</definedName>
  </definedName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L13" i="2"/>
  <c r="O13" i="2" s="1"/>
  <c r="L14" i="2"/>
  <c r="O14" i="2" s="1"/>
  <c r="K13" i="2"/>
  <c r="K14" i="2"/>
  <c r="I13" i="2"/>
  <c r="I14" i="2"/>
  <c r="G13" i="2"/>
  <c r="G14" i="2"/>
  <c r="K15" i="2" l="1"/>
  <c r="M14" i="2"/>
  <c r="N14" i="2" s="1"/>
  <c r="I15" i="2"/>
  <c r="O15" i="2"/>
  <c r="M13" i="2"/>
  <c r="N13" i="2" s="1"/>
  <c r="L12" i="2"/>
  <c r="O12" i="2" s="1"/>
  <c r="M12" i="2" l="1"/>
  <c r="N12" i="2" s="1"/>
  <c r="G12" i="2"/>
  <c r="K12" i="2" l="1"/>
  <c r="I12" i="2"/>
</calcChain>
</file>

<file path=xl/sharedStrings.xml><?xml version="1.0" encoding="utf-8"?>
<sst xmlns="http://schemas.openxmlformats.org/spreadsheetml/2006/main" count="39" uniqueCount="33">
  <si>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</si>
  <si>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</si>
  <si>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</si>
  <si>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</si>
  <si>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</si>
  <si>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Коэффициент вариации</t>
  </si>
  <si>
    <t xml:space="preserve">Сумма средняя в руб. </t>
  </si>
  <si>
    <t>Цена в руб. ед.</t>
  </si>
  <si>
    <t>Утверждаю:</t>
  </si>
  <si>
    <t>Согласно техническому заданию</t>
  </si>
  <si>
    <t xml:space="preserve">Используемый метод определения НМЦК с обоснованием:
</t>
  </si>
  <si>
    <t xml:space="preserve">Метод сопостовимых рыночных цен </t>
  </si>
  <si>
    <t>Примечание: В стоимость на оказание услуг включены все затраты организации, в том числе , налоги и сборы, установленные РФ, связанные с исполнением договора.</t>
  </si>
  <si>
    <t>Сумма в руб.</t>
  </si>
  <si>
    <t>Средняя цена в руб. за ед.</t>
  </si>
  <si>
    <t>Среднее квадратичное отклонение</t>
  </si>
  <si>
    <t>Директор Звенигородского филиала Финуниверситета</t>
  </si>
  <si>
    <t>____________________П.В.Клачков</t>
  </si>
  <si>
    <t xml:space="preserve">Экономист 2 категории </t>
  </si>
  <si>
    <t>Медникова Т.Г.</t>
  </si>
  <si>
    <t xml:space="preserve">Основные характеристики объекта закупки                                                                                  </t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</si>
  <si>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"Поставка бланков для нужд Звенигородского филиала Финансового университетa"</t>
  </si>
  <si>
    <t>штук</t>
  </si>
  <si>
    <t xml:space="preserve">поставщик 1                                                от 20.07.2026 г. № 5266     </t>
  </si>
  <si>
    <t>поставщик 2                                                     от 22.07.2026 г. № 57</t>
  </si>
  <si>
    <t xml:space="preserve">поставщик 3                                                                       от 29.07.2026 г. № 12                    </t>
  </si>
  <si>
    <t xml:space="preserve">  Студенческий билет</t>
  </si>
  <si>
    <t>Зачетная книжка</t>
  </si>
  <si>
    <t>Журнал учебных занятий</t>
  </si>
  <si>
    <t>На основании проведенного анализа рынка определена как минимальная цена трех коммерческих предложений, НМЦК/НМЦ  составляет: 57 068(Пятьдесят семь тысяч шестьдесят восемь) руб.</t>
  </si>
  <si>
    <t xml:space="preserve">В целях определения однородности совокупности значений выявленных цен, используемых в расчете НМЦК определен коэффициент вариации. В целях определения однородности совокупности значений выявленных цен, используемых в расчете НМЦК определен коэффициент вариации. 
* Коэффициент вариации цены определяется по следующей формуле:
где:
V - коэффициент вариации.
 - среднее квадратичное отклонение;
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Коэффициент вариации цены  по позиции 1 не превышает 33%, совокупность значений принимается однородной.
С учетом проведенного анализа методом сопостовимых цен, принимается участник с наименьшей стоимостью товаров, цена договора составит 57 068рублей
</t>
  </si>
  <si>
    <t>31 июля 2026г.</t>
  </si>
  <si>
    <r>
      <t>Дата подготовки обоснования НМЦК: 31</t>
    </r>
    <r>
      <rPr>
        <sz val="10"/>
        <rFont val="Times New Roman"/>
        <family val="1"/>
        <charset val="204"/>
      </rPr>
      <t xml:space="preserve"> июля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</si>
</sst>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Fill="1" applyAlignment="1">
      <alignment wrapText="1"/>
    </xf>
    <xf numFmtId="0" fontId="8" fillId="0" borderId="0" xfId="0" applyFont="1"/>
    <xf numFmtId="2" fontId="3" fillId="0" borderId="7" xfId="0" applyNumberFormat="1" applyFont="1" applyBorder="1" applyAlignment="1">
      <alignment horizontal="center" vertical="center" wrapText="1"/>
    </xf>
    <xf numFmtId="4" fontId="0" fillId="0" borderId="0" xfId="0" applyNumberFormat="1"/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  <protection hidden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4" fontId="10" fillId="0" borderId="9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355904</xdr:colOff>
      <xdr:row>18</xdr:row>
      <xdr:rowOff>301182</xdr:rowOff>
    </xdr:from>
    <xdr:to>
      <xdr:col>6</xdr:col>
      <xdr:colOff>0</xdr:colOff>
      <xdr:row>18</xdr:row>
      <xdr:rowOff>838199</xdr:rowOff>
    </xdr:to>
    <xdr:pic>
      <xdr:nvPicPr>
        <xdr:cNvPr id="3" name="Рисунок 8" descr="http://base.garant.ru/files/base/70473958/1283056888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251629" y="8216457"/>
          <a:ext cx="958546" cy="53701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zoomScale="85" zoomScaleNormal="85" workbookViewId="0">
      <selection activeCell="A7" sqref="A7:O7"/>
    </sheetView>
  </sheetViews>
  <sheetFormatPr defaultRowHeight="15" x14ac:dyDescent="0.25"/>
  <cols>
    <col min="1" max="1" width="15.28515625" customWidth="1"/>
    <col min="2" max="2" width="5.140625" customWidth="1"/>
    <col min="3" max="3" width="18.28515625" customWidth="1"/>
    <col min="4" max="4" width="10.5703125" customWidth="1"/>
    <col min="5" max="5" width="9.140625" customWidth="1"/>
    <col min="6" max="10" width="15.7109375" customWidth="1"/>
    <col min="11" max="11" width="13.85546875" customWidth="1"/>
    <col min="12" max="12" width="16.42578125" bestFit="1" customWidth="1"/>
    <col min="13" max="13" width="17.85546875" bestFit="1" customWidth="1"/>
    <col min="14" max="14" width="12.5703125" customWidth="1"/>
    <col min="15" max="15" width="21" bestFit="1" customWidth="1"/>
  </cols>
  <sheetData>
    <row r="1" spans="1:16" x14ac:dyDescent="0.25">
      <c r="L1" s="43" t="s">
        <v>8</v>
      </c>
      <c r="M1" s="43"/>
      <c r="N1" s="43"/>
      <c r="O1" s="43"/>
    </row>
    <row r="2" spans="1:16" x14ac:dyDescent="0.25">
      <c r="L2" s="28" t="s">
        <v>16</v>
      </c>
      <c r="M2" s="28"/>
      <c r="N2" s="28"/>
      <c r="O2" s="28"/>
    </row>
    <row r="3" spans="1:16" x14ac:dyDescent="0.25">
      <c r="L3" s="1"/>
      <c r="M3" s="1"/>
      <c r="N3" s="1"/>
      <c r="O3" s="1"/>
    </row>
    <row r="4" spans="1:16" x14ac:dyDescent="0.25">
      <c r="L4" s="43" t="s">
        <v>17</v>
      </c>
      <c r="M4" s="43"/>
      <c r="N4" s="43"/>
      <c r="O4" s="43"/>
    </row>
    <row r="5" spans="1:16" x14ac:dyDescent="0.25">
      <c r="L5" s="43" t="s">
        <v>31</v>
      </c>
      <c r="M5" s="43"/>
      <c r="N5" s="43"/>
      <c r="O5" s="43"/>
    </row>
    <row r="6" spans="1:16" x14ac:dyDescent="0.25">
      <c r="L6" s="5"/>
      <c r="M6" s="5"/>
      <c r="N6" s="5"/>
      <c r="O6" s="5"/>
    </row>
    <row r="7" spans="1:16" ht="111" customHeight="1" x14ac:dyDescent="0.25">
      <c r="A7" s="44" t="s">
        <v>21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</row>
    <row r="8" spans="1:16" ht="39" customHeight="1" x14ac:dyDescent="0.25">
      <c r="A8" s="6" t="s">
        <v>20</v>
      </c>
      <c r="B8" s="40" t="s">
        <v>9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2"/>
    </row>
    <row r="9" spans="1:16" ht="76.5" customHeight="1" x14ac:dyDescent="0.25">
      <c r="A9" s="7" t="s">
        <v>10</v>
      </c>
      <c r="B9" s="30" t="s">
        <v>11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1:16" ht="26.25" customHeight="1" x14ac:dyDescent="0.25">
      <c r="A10" s="31" t="s">
        <v>0</v>
      </c>
      <c r="B10" s="34" t="s">
        <v>1</v>
      </c>
      <c r="C10" s="34" t="s">
        <v>2</v>
      </c>
      <c r="D10" s="34" t="s">
        <v>3</v>
      </c>
      <c r="E10" s="36" t="s">
        <v>4</v>
      </c>
      <c r="F10" s="57" t="s">
        <v>23</v>
      </c>
      <c r="G10" s="56"/>
      <c r="H10" s="55" t="s">
        <v>24</v>
      </c>
      <c r="I10" s="56"/>
      <c r="J10" s="38" t="s">
        <v>25</v>
      </c>
      <c r="K10" s="39"/>
      <c r="L10" s="36" t="s">
        <v>14</v>
      </c>
      <c r="M10" s="36" t="s">
        <v>15</v>
      </c>
      <c r="N10" s="36" t="s">
        <v>5</v>
      </c>
      <c r="O10" s="36" t="s">
        <v>6</v>
      </c>
    </row>
    <row r="11" spans="1:16" x14ac:dyDescent="0.25">
      <c r="A11" s="32"/>
      <c r="B11" s="35"/>
      <c r="C11" s="35"/>
      <c r="D11" s="35"/>
      <c r="E11" s="37"/>
      <c r="F11" s="15" t="s">
        <v>7</v>
      </c>
      <c r="G11" s="15" t="s">
        <v>13</v>
      </c>
      <c r="H11" s="15" t="s">
        <v>7</v>
      </c>
      <c r="I11" s="15" t="s">
        <v>13</v>
      </c>
      <c r="J11" s="16" t="s">
        <v>7</v>
      </c>
      <c r="K11" s="16" t="s">
        <v>13</v>
      </c>
      <c r="L11" s="37"/>
      <c r="M11" s="37"/>
      <c r="N11" s="37"/>
      <c r="O11" s="37"/>
    </row>
    <row r="12" spans="1:16" ht="30" x14ac:dyDescent="0.25">
      <c r="A12" s="32"/>
      <c r="B12" s="3">
        <v>1</v>
      </c>
      <c r="C12" s="22" t="s">
        <v>26</v>
      </c>
      <c r="D12" s="21" t="s">
        <v>22</v>
      </c>
      <c r="E12" s="23">
        <v>200</v>
      </c>
      <c r="F12" s="24">
        <v>69.8</v>
      </c>
      <c r="G12" s="25">
        <f t="shared" ref="G12:G14" si="0">E12*F12</f>
        <v>13960</v>
      </c>
      <c r="H12" s="24">
        <v>93</v>
      </c>
      <c r="I12" s="25">
        <f t="shared" ref="I12:I14" si="1">E12*H12</f>
        <v>18600</v>
      </c>
      <c r="J12" s="24">
        <v>83.76</v>
      </c>
      <c r="K12" s="25">
        <f t="shared" ref="K12:K14" si="2">E12*J12</f>
        <v>16752</v>
      </c>
      <c r="L12" s="26">
        <f t="shared" ref="L12:L14" si="3">(ROUND((((F12+H12+J12)/3)*100),0)/100)</f>
        <v>82.19</v>
      </c>
      <c r="M12" s="26">
        <f t="shared" ref="M12:M14" si="4">SQRT(((SUM((POWER(F12-L12,2)),(POWER(H12-L12,2)),(POWER(J12-L12,2)))/2)))</f>
        <v>11.679749569233067</v>
      </c>
      <c r="N12" s="27">
        <f>M12/L12*100</f>
        <v>14.210669873747497</v>
      </c>
      <c r="O12" s="26">
        <f t="shared" ref="O12:O14" si="5">(ROUND(((L12*E12)*100),0))/100</f>
        <v>16438</v>
      </c>
      <c r="P12" s="11"/>
    </row>
    <row r="13" spans="1:16" x14ac:dyDescent="0.25">
      <c r="A13" s="32"/>
      <c r="B13" s="3">
        <v>2</v>
      </c>
      <c r="C13" s="22" t="s">
        <v>27</v>
      </c>
      <c r="D13" s="21" t="s">
        <v>22</v>
      </c>
      <c r="E13" s="23">
        <v>200</v>
      </c>
      <c r="F13" s="24">
        <v>179.8</v>
      </c>
      <c r="G13" s="25">
        <f t="shared" si="0"/>
        <v>35960</v>
      </c>
      <c r="H13" s="29">
        <v>212</v>
      </c>
      <c r="I13" s="25">
        <f t="shared" si="1"/>
        <v>42400</v>
      </c>
      <c r="J13" s="29">
        <v>215.76</v>
      </c>
      <c r="K13" s="25">
        <f t="shared" si="2"/>
        <v>43152</v>
      </c>
      <c r="L13" s="26">
        <f t="shared" si="3"/>
        <v>202.52</v>
      </c>
      <c r="M13" s="26">
        <f t="shared" si="4"/>
        <v>19.765707677692685</v>
      </c>
      <c r="N13" s="27">
        <f t="shared" ref="N13:N14" si="6">M13/L13*100</f>
        <v>9.7598793589239001</v>
      </c>
      <c r="O13" s="26">
        <f t="shared" si="5"/>
        <v>40504</v>
      </c>
      <c r="P13" s="11"/>
    </row>
    <row r="14" spans="1:16" ht="30" x14ac:dyDescent="0.25">
      <c r="A14" s="32"/>
      <c r="B14" s="3">
        <v>3</v>
      </c>
      <c r="C14" s="22" t="s">
        <v>28</v>
      </c>
      <c r="D14" s="21" t="s">
        <v>22</v>
      </c>
      <c r="E14" s="23">
        <v>10</v>
      </c>
      <c r="F14" s="24">
        <v>714.8</v>
      </c>
      <c r="G14" s="25">
        <f t="shared" si="0"/>
        <v>7148</v>
      </c>
      <c r="H14" s="29">
        <v>1150</v>
      </c>
      <c r="I14" s="25">
        <f t="shared" si="1"/>
        <v>11500</v>
      </c>
      <c r="J14" s="29">
        <v>857.76</v>
      </c>
      <c r="K14" s="25">
        <f t="shared" si="2"/>
        <v>8577.6</v>
      </c>
      <c r="L14" s="26">
        <f t="shared" si="3"/>
        <v>907.52</v>
      </c>
      <c r="M14" s="26">
        <f t="shared" si="4"/>
        <v>221.82606519523355</v>
      </c>
      <c r="N14" s="27">
        <f t="shared" si="6"/>
        <v>24.443104856668015</v>
      </c>
      <c r="O14" s="26">
        <f t="shared" si="5"/>
        <v>9075.2000000000007</v>
      </c>
      <c r="P14" s="11"/>
    </row>
    <row r="15" spans="1:16" x14ac:dyDescent="0.25">
      <c r="A15" s="32"/>
      <c r="B15" s="3"/>
      <c r="C15" s="17"/>
      <c r="D15" s="18"/>
      <c r="E15" s="19"/>
      <c r="F15" s="4"/>
      <c r="G15" s="12">
        <f>SUM(G12:G14)</f>
        <v>57068</v>
      </c>
      <c r="H15" s="4"/>
      <c r="I15" s="12">
        <f>SUM(I12:I14)</f>
        <v>72500</v>
      </c>
      <c r="J15" s="4"/>
      <c r="K15" s="12">
        <f>SUM(K12:K14)</f>
        <v>68481.600000000006</v>
      </c>
      <c r="L15" s="10"/>
      <c r="M15" s="10"/>
      <c r="N15" s="10"/>
      <c r="O15" s="20">
        <f>SUM(O12:O14)</f>
        <v>66017.2</v>
      </c>
    </row>
    <row r="16" spans="1:16" ht="15" customHeight="1" x14ac:dyDescent="0.25">
      <c r="A16" s="33"/>
      <c r="B16" s="47" t="s">
        <v>29</v>
      </c>
      <c r="C16" s="48"/>
      <c r="D16" s="48"/>
      <c r="E16" s="48"/>
      <c r="F16" s="49"/>
      <c r="G16" s="49"/>
      <c r="H16" s="49"/>
      <c r="I16" s="49"/>
      <c r="J16" s="49"/>
      <c r="K16" s="49"/>
      <c r="L16" s="49"/>
      <c r="M16" s="49"/>
      <c r="N16" s="49"/>
      <c r="O16" s="50"/>
    </row>
    <row r="17" spans="1:15" x14ac:dyDescent="0.25">
      <c r="A17" s="51" t="s">
        <v>32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3"/>
    </row>
    <row r="18" spans="1:15" ht="54.75" customHeight="1" x14ac:dyDescent="0.25">
      <c r="A18" s="54" t="s">
        <v>12</v>
      </c>
      <c r="B18" s="54"/>
      <c r="C18" s="54"/>
      <c r="D18" s="54"/>
      <c r="E18" s="54"/>
      <c r="F18" s="54"/>
      <c r="G18" s="54"/>
      <c r="H18" s="54"/>
      <c r="I18" s="54"/>
      <c r="J18" s="54"/>
      <c r="K18" s="14"/>
    </row>
    <row r="19" spans="1:15" ht="294" customHeight="1" x14ac:dyDescent="0.25">
      <c r="A19" s="1"/>
      <c r="B19" s="58" t="s">
        <v>30</v>
      </c>
      <c r="C19" s="58"/>
      <c r="D19" s="58"/>
      <c r="E19" s="58"/>
      <c r="F19" s="58"/>
      <c r="G19" s="58"/>
      <c r="H19" s="58"/>
      <c r="I19" s="58"/>
      <c r="J19" s="58"/>
      <c r="K19" s="13"/>
      <c r="L19" s="2"/>
      <c r="M19" s="8"/>
      <c r="N19" s="2"/>
      <c r="O19" s="1"/>
    </row>
    <row r="21" spans="1:15" ht="15.75" x14ac:dyDescent="0.25">
      <c r="A21" s="46" t="s">
        <v>18</v>
      </c>
      <c r="B21" s="46"/>
      <c r="C21" s="46"/>
      <c r="D21" s="9"/>
      <c r="E21" s="9"/>
      <c r="F21" s="9" t="s">
        <v>19</v>
      </c>
      <c r="G21" s="9"/>
      <c r="H21" s="9"/>
      <c r="I21" s="9"/>
      <c r="J21" s="9"/>
      <c r="K21" s="9"/>
      <c r="L21" s="9"/>
      <c r="M21" s="9"/>
      <c r="N21" s="9"/>
      <c r="O21" s="9"/>
    </row>
  </sheetData>
  <autoFilter ref="B10:O19"/>
  <mergeCells count="23">
    <mergeCell ref="A21:C21"/>
    <mergeCell ref="O10:O11"/>
    <mergeCell ref="B16:O16"/>
    <mergeCell ref="A17:O17"/>
    <mergeCell ref="A18:J18"/>
    <mergeCell ref="L10:L11"/>
    <mergeCell ref="H10:I10"/>
    <mergeCell ref="F10:G10"/>
    <mergeCell ref="B19:J19"/>
    <mergeCell ref="M10:M11"/>
    <mergeCell ref="N10:N11"/>
    <mergeCell ref="B8:O8"/>
    <mergeCell ref="L1:O1"/>
    <mergeCell ref="L4:O4"/>
    <mergeCell ref="L5:O5"/>
    <mergeCell ref="A7:O7"/>
    <mergeCell ref="B9:O9"/>
    <mergeCell ref="A10:A16"/>
    <mergeCell ref="B10:B11"/>
    <mergeCell ref="C10:C11"/>
    <mergeCell ref="D10:D11"/>
    <mergeCell ref="E10:E11"/>
    <mergeCell ref="J10:K10"/>
  </mergeCells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2026-07-31T09:20:36Z</dcterms:modified>
</cp:coreProperties>
</file>