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98\обменник\2026 год УУНиТ\Березка\Проживание и питание универ.смены 1 заезд\"/>
    </mc:Choice>
  </mc:AlternateContent>
  <xr:revisionPtr revIDLastSave="0" documentId="8_{8F2337AB-BFE3-4AA8-B6E7-EC713C0726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calcPr calcId="181029" fullPrecision="0"/>
</workbook>
</file>

<file path=xl/calcChain.xml><?xml version="1.0" encoding="utf-8"?>
<calcChain xmlns="http://schemas.openxmlformats.org/spreadsheetml/2006/main">
  <c r="F12" i="1" l="1"/>
  <c r="H12" i="1"/>
  <c r="H11" i="1"/>
  <c r="F11" i="1"/>
  <c r="D11" i="1"/>
  <c r="J11" i="1"/>
  <c r="I11" i="1"/>
  <c r="N11" i="1" s="1"/>
  <c r="J12" i="1"/>
  <c r="I12" i="1"/>
  <c r="N12" i="1" s="1"/>
  <c r="K11" i="1" l="1"/>
  <c r="K12" i="1"/>
  <c r="G13" i="1" l="1"/>
  <c r="N13" i="1"/>
  <c r="E13" i="1" l="1"/>
  <c r="D12" i="1"/>
  <c r="C13" i="1" s="1"/>
  <c r="E17" i="1" l="1"/>
  <c r="I13" i="1"/>
  <c r="J13" i="1" l="1"/>
  <c r="K13" i="1" s="1"/>
</calcChain>
</file>

<file path=xl/sharedStrings.xml><?xml version="1.0" encoding="utf-8"?>
<sst xmlns="http://schemas.openxmlformats.org/spreadsheetml/2006/main" count="33" uniqueCount="27">
  <si>
    <t xml:space="preserve">Среднее квадратичное отклонение  </t>
  </si>
  <si>
    <t>Коэффициент вариации, %</t>
  </si>
  <si>
    <t>№ п/п</t>
  </si>
  <si>
    <t>Используемый метод определения НМЦД 
с обоснованием:</t>
  </si>
  <si>
    <t>Итого</t>
  </si>
  <si>
    <t>Ед.изм.</t>
  </si>
  <si>
    <t>Кол -                    во</t>
  </si>
  <si>
    <t>Описание предмета закупки</t>
  </si>
  <si>
    <t>Сумма, руб.</t>
  </si>
  <si>
    <t>Цена, руб. за 
1 ед.</t>
  </si>
  <si>
    <t>Наименование (товара, рнабот,услуг)</t>
  </si>
  <si>
    <t>Среднее арифметическое значение цены за ед., руб.</t>
  </si>
  <si>
    <t>Среднее арифметическое значение суммы, руб.</t>
  </si>
  <si>
    <t>Обоснование начальной (максимальной) цены контракта либо цены единицы товара, работы, услуги</t>
  </si>
  <si>
    <t xml:space="preserve">Обоснование-расчет начальной (максимальной) цены контракта </t>
  </si>
  <si>
    <t xml:space="preserve">Начальная (максимальная) цена контракта определена в пределах выделенных лимитов и составляет </t>
  </si>
  <si>
    <t>НМЦК</t>
  </si>
  <si>
    <t xml:space="preserve">Примечание:  Для определения начальной (максимальной) цены контракта использован метод сопоставимых рыночных цен
</t>
  </si>
  <si>
    <t>Приложение №3 к Объявлению о закупке</t>
  </si>
  <si>
    <t xml:space="preserve"> Начальная (максимальная) цена контракта определена Заказчиком методом сопоставимых рыночных цен (анализ рынка) в соответствии с требованиями статьи 22 Федерального закона № 44-ФЗ </t>
  </si>
  <si>
    <t xml:space="preserve">Услуги по проживанию и питанию в рамках реализации образовательно-туристских программ «Университетские смены» заезд с 15.09.2026 по 25.09.2026г. </t>
  </si>
  <si>
    <t xml:space="preserve">Услуги по проживанию и питанию в рамках реализации образовательно-туристских программ «Университетские смены» заезд с 15.09.2026 по 25.09.2026г. 
</t>
  </si>
  <si>
    <t xml:space="preserve">Оказание услуг по проживанию и питанию в рамках реализации образовательно-туристских программ «Университетские смены» заезд с 15.09.2026 по 25.09.2026г. </t>
  </si>
  <si>
    <t>Организация 1
Коммерческое предложение №б/н от 21.08.2026</t>
  </si>
  <si>
    <t xml:space="preserve">Организация 2
Коммерческое предложение № К087  от 21.08.2026 </t>
  </si>
  <si>
    <t xml:space="preserve">Организация 3
Коммерческое предложение № 24  от 21.08.2026 </t>
  </si>
  <si>
    <t>суток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</si>
</sst>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₽&quot;_-;\-* #,##0.00\ &quot;₽&quot;_-;_-* &quot;-&quot;??\ &quot;₽&quot;_-;_-@_-"/>
    <numFmt numFmtId="164" formatCode="_-* #,##0.00_р_._-;\-* #,##0.00_р_._-;_-* &quot;-&quot;??_р_._-;_-@_-"/>
    <numFmt numFmtId="165" formatCode="#,##0.00_ ;\-#,##0.00\ "/>
    <numFmt numFmtId="166" formatCode="#,##0.0_ ;\-#,##0.0\ "/>
    <numFmt numFmtId="167" formatCode="_-* #,##0.00\ _₽_-;\-* #,##0.00\ _₽_-;_-* &quot;-&quot;??\ _₽_-;_-@_-"/>
  </numFmts>
  <fonts count="1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rgb="FFC0C0C0"/>
      </left>
      <right/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8">
    <xf numFmtId="0" fontId="0" fillId="0" borderId="0" xfId="0"/>
    <xf numFmtId="1" fontId="0" fillId="0" borderId="0" xfId="0" applyNumberFormat="1"/>
    <xf numFmtId="0" fontId="0" fillId="2" borderId="0" xfId="0" applyFill="1"/>
    <xf numFmtId="0" fontId="0" fillId="2" borderId="0" xfId="0" applyFill="1" applyAlignment="1">
      <alignment wrapText="1"/>
    </xf>
    <xf numFmtId="165" fontId="4" fillId="2" borderId="1" xfId="1" applyNumberFormat="1" applyFont="1" applyFill="1" applyBorder="1" applyAlignment="1">
      <alignment horizontal="center" vertical="center" wrapText="1"/>
    </xf>
    <xf numFmtId="4" fontId="3" fillId="2" borderId="0" xfId="0" applyNumberFormat="1" applyFont="1" applyFill="1" applyAlignment="1">
      <alignment horizontal="left" vertical="top" wrapText="1"/>
    </xf>
    <xf numFmtId="0" fontId="8" fillId="0" borderId="0" xfId="0" applyFont="1"/>
    <xf numFmtId="2" fontId="8" fillId="0" borderId="0" xfId="0" applyNumberFormat="1" applyFont="1"/>
    <xf numFmtId="2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0" fillId="2" borderId="6" xfId="0" applyFill="1" applyBorder="1"/>
    <xf numFmtId="0" fontId="0" fillId="2" borderId="2" xfId="0" applyFill="1" applyBorder="1"/>
    <xf numFmtId="0" fontId="10" fillId="2" borderId="0" xfId="0" applyFont="1" applyFill="1"/>
    <xf numFmtId="4" fontId="9" fillId="2" borderId="0" xfId="0" applyNumberFormat="1" applyFont="1" applyFill="1" applyAlignment="1">
      <alignment horizontal="left" vertical="top" wrapText="1"/>
    </xf>
    <xf numFmtId="0" fontId="10" fillId="0" borderId="0" xfId="0" applyFont="1"/>
    <xf numFmtId="4" fontId="11" fillId="2" borderId="0" xfId="0" applyNumberFormat="1" applyFont="1" applyFill="1" applyAlignment="1">
      <alignment horizontal="left" vertical="top" wrapText="1"/>
    </xf>
    <xf numFmtId="166" fontId="4" fillId="2" borderId="1" xfId="1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13" fillId="3" borderId="10" xfId="0" applyNumberFormat="1" applyFont="1" applyFill="1" applyBorder="1" applyAlignment="1">
      <alignment horizontal="center" vertical="center" wrapText="1"/>
    </xf>
    <xf numFmtId="2" fontId="13" fillId="3" borderId="11" xfId="0" applyNumberFormat="1" applyFont="1" applyFill="1" applyBorder="1" applyAlignment="1">
      <alignment horizontal="center" vertical="center" wrapText="1"/>
    </xf>
    <xf numFmtId="2" fontId="14" fillId="3" borderId="1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15" fillId="4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1" fontId="15" fillId="5" borderId="1" xfId="0" applyNumberFormat="1" applyFont="1" applyFill="1" applyBorder="1" applyAlignment="1">
      <alignment horizontal="center" vertical="center" wrapText="1"/>
    </xf>
    <xf numFmtId="1" fontId="15" fillId="4" borderId="1" xfId="0" applyNumberFormat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167" fontId="15" fillId="4" borderId="1" xfId="2" applyNumberFormat="1" applyFont="1" applyFill="1" applyBorder="1" applyAlignment="1">
      <alignment horizontal="center" vertical="center" wrapText="1"/>
    </xf>
    <xf numFmtId="167" fontId="9" fillId="0" borderId="1" xfId="2" applyNumberFormat="1" applyFont="1" applyBorder="1" applyAlignment="1">
      <alignment horizontal="center" vertical="center" wrapText="1"/>
    </xf>
    <xf numFmtId="167" fontId="9" fillId="3" borderId="1" xfId="2" applyNumberFormat="1" applyFont="1" applyFill="1" applyBorder="1" applyAlignment="1">
      <alignment horizontal="center" vertical="center" wrapText="1"/>
    </xf>
    <xf numFmtId="167" fontId="5" fillId="0" borderId="1" xfId="2" applyNumberFormat="1" applyFont="1" applyBorder="1" applyAlignment="1">
      <alignment horizontal="center" vertical="center" wrapText="1"/>
    </xf>
    <xf numFmtId="167" fontId="9" fillId="2" borderId="1" xfId="2" applyNumberFormat="1" applyFont="1" applyFill="1" applyBorder="1" applyAlignment="1">
      <alignment horizontal="center" vertical="center" wrapText="1"/>
    </xf>
    <xf numFmtId="167" fontId="4" fillId="2" borderId="1" xfId="0" applyNumberFormat="1" applyFont="1" applyFill="1" applyBorder="1" applyAlignment="1">
      <alignment horizontal="center" vertical="center" wrapText="1"/>
    </xf>
    <xf numFmtId="167" fontId="4" fillId="4" borderId="1" xfId="2" applyNumberFormat="1" applyFont="1" applyFill="1" applyBorder="1" applyAlignment="1">
      <alignment horizontal="center" vertical="center" wrapText="1"/>
    </xf>
    <xf numFmtId="4" fontId="6" fillId="4" borderId="0" xfId="0" applyNumberFormat="1" applyFont="1" applyFill="1"/>
    <xf numFmtId="0" fontId="7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9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wrapText="1"/>
    </xf>
    <xf numFmtId="0" fontId="5" fillId="4" borderId="12" xfId="0" applyFont="1" applyFill="1" applyBorder="1" applyAlignment="1">
      <alignment horizontal="left" vertical="top" wrapText="1"/>
    </xf>
    <xf numFmtId="0" fontId="0" fillId="4" borderId="0" xfId="0" applyFill="1"/>
    <xf numFmtId="0" fontId="7" fillId="0" borderId="0" xfId="0" applyFont="1" applyAlignment="1">
      <alignment horizont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" fontId="15" fillId="4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1" fontId="15" fillId="5" borderId="1" xfId="0" applyNumberFormat="1" applyFont="1" applyFill="1" applyBorder="1" applyAlignment="1">
      <alignment horizontal="center" vertical="center" wrapText="1"/>
    </xf>
  </cellXfs>
  <cellStyles count="3">
    <cellStyle name="Денежный" xfId="2" builtinId="4"/>
    <cellStyle name="Обычный" xfId="0" builtinId="0"/>
    <cellStyle name="Финансовый" xfId="1" builtin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1208210</xdr:colOff>
      <xdr:row>13</xdr:row>
      <xdr:rowOff>117231</xdr:rowOff>
    </xdr:from>
    <xdr:to>
      <xdr:col>8</xdr:col>
      <xdr:colOff>885825</xdr:colOff>
      <xdr:row>13</xdr:row>
      <xdr:rowOff>631581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7510" y="4127256"/>
          <a:ext cx="89681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323850</xdr:colOff>
      <xdr:row>13</xdr:row>
      <xdr:rowOff>85725</xdr:rowOff>
    </xdr:from>
    <xdr:to>
      <xdr:col>10</xdr:col>
      <xdr:colOff>571500</xdr:colOff>
      <xdr:row>13</xdr:row>
      <xdr:rowOff>504825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23698200"/>
          <a:ext cx="11239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520147</xdr:colOff>
      <xdr:row>13</xdr:row>
      <xdr:rowOff>73590</xdr:rowOff>
    </xdr:from>
    <xdr:to>
      <xdr:col>4</xdr:col>
      <xdr:colOff>1071270</xdr:colOff>
      <xdr:row>15</xdr:row>
      <xdr:rowOff>2701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6658" y="11614377"/>
          <a:ext cx="2923591" cy="683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8"/>
  <sheetViews>
    <sheetView tabSelected="1" zoomScale="91" zoomScaleNormal="91" zoomScaleSheetLayoutView="87" workbookViewId="0">
      <selection activeCell="N19" sqref="N19"/>
    </sheetView>
  </sheetViews>
  <sheetFormatPr defaultRowHeight="15" x14ac:dyDescent="0.25"/>
  <cols>
    <col min="1" max="1" width="6.7109375" customWidth="1"/>
    <col min="2" max="2" width="46.140625" customWidth="1"/>
    <col min="3" max="4" width="17" style="1" customWidth="1"/>
    <col min="5" max="6" width="17.28515625" style="1" customWidth="1"/>
    <col min="7" max="8" width="18.28515625" customWidth="1"/>
    <col min="9" max="9" width="16.28515625" customWidth="1"/>
    <col min="10" max="10" width="13.140625" customWidth="1"/>
    <col min="11" max="11" width="13" customWidth="1"/>
    <col min="12" max="12" width="8.28515625" customWidth="1"/>
    <col min="13" max="13" width="11.42578125" customWidth="1"/>
    <col min="14" max="14" width="20.28515625" customWidth="1"/>
  </cols>
  <sheetData>
    <row r="1" spans="1:31" ht="37.5" customHeight="1" x14ac:dyDescent="0.25">
      <c r="K1" s="50" t="s">
        <v>18</v>
      </c>
      <c r="L1" s="50"/>
      <c r="M1" s="50"/>
      <c r="N1" s="50"/>
    </row>
    <row r="2" spans="1:31" s="2" customFormat="1" ht="36.75" customHeight="1" x14ac:dyDescent="0.3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/>
    </row>
    <row r="3" spans="1:31" s="3" customFormat="1" ht="24.75" customHeight="1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8"/>
      <c r="AB3" s="7"/>
      <c r="AC3" s="7"/>
      <c r="AD3" s="7"/>
      <c r="AE3"/>
    </row>
    <row r="4" spans="1:31" s="3" customFormat="1" ht="18.600000000000001" customHeight="1" x14ac:dyDescent="0.25">
      <c r="A4" s="46" t="s">
        <v>7</v>
      </c>
      <c r="B4" s="47"/>
      <c r="C4" s="64" t="s">
        <v>22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6"/>
    </row>
    <row r="5" spans="1:31" s="3" customFormat="1" ht="37.5" customHeight="1" x14ac:dyDescent="0.25">
      <c r="A5" s="48" t="s">
        <v>3</v>
      </c>
      <c r="B5" s="49"/>
      <c r="C5" s="56" t="s">
        <v>19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8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6"/>
    </row>
    <row r="6" spans="1:31" s="2" customFormat="1" ht="15" hidden="1" customHeight="1" x14ac:dyDescent="0.25">
      <c r="N6" s="12"/>
    </row>
    <row r="7" spans="1:31" s="2" customFormat="1" ht="15" customHeight="1" x14ac:dyDescent="0.25">
      <c r="L7" s="2" t="s">
        <v>18</v>
      </c>
      <c r="N7" s="12"/>
    </row>
    <row r="8" spans="1:31" s="2" customFormat="1" ht="18.75" customHeight="1" x14ac:dyDescent="0.3">
      <c r="A8" s="13"/>
      <c r="B8" s="62" t="s">
        <v>14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3"/>
    </row>
    <row r="9" spans="1:31" ht="54.75" customHeight="1" x14ac:dyDescent="0.25">
      <c r="A9" s="59" t="s">
        <v>2</v>
      </c>
      <c r="B9" s="60" t="s">
        <v>10</v>
      </c>
      <c r="C9" s="42" t="s">
        <v>23</v>
      </c>
      <c r="D9" s="42"/>
      <c r="E9" s="43" t="s">
        <v>24</v>
      </c>
      <c r="F9" s="43"/>
      <c r="G9" s="43" t="s">
        <v>25</v>
      </c>
      <c r="H9" s="43"/>
      <c r="I9" s="43" t="s">
        <v>11</v>
      </c>
      <c r="J9" s="43" t="s">
        <v>0</v>
      </c>
      <c r="K9" s="43" t="s">
        <v>1</v>
      </c>
      <c r="L9" s="61" t="s">
        <v>6</v>
      </c>
      <c r="M9" s="67" t="s">
        <v>5</v>
      </c>
      <c r="N9" s="43" t="s">
        <v>12</v>
      </c>
    </row>
    <row r="10" spans="1:31" ht="30.6" customHeight="1" x14ac:dyDescent="0.25">
      <c r="A10" s="59"/>
      <c r="B10" s="60"/>
      <c r="C10" s="24" t="s">
        <v>9</v>
      </c>
      <c r="D10" s="23" t="s">
        <v>8</v>
      </c>
      <c r="E10" s="24" t="s">
        <v>9</v>
      </c>
      <c r="F10" s="23" t="s">
        <v>8</v>
      </c>
      <c r="G10" s="24" t="s">
        <v>9</v>
      </c>
      <c r="H10" s="23" t="s">
        <v>8</v>
      </c>
      <c r="I10" s="43"/>
      <c r="J10" s="43"/>
      <c r="K10" s="43"/>
      <c r="L10" s="61"/>
      <c r="M10" s="67"/>
      <c r="N10" s="43"/>
    </row>
    <row r="11" spans="1:31" ht="51" x14ac:dyDescent="0.25">
      <c r="A11" s="28">
        <v>1</v>
      </c>
      <c r="B11" s="32" t="s">
        <v>20</v>
      </c>
      <c r="C11" s="33">
        <v>55000</v>
      </c>
      <c r="D11" s="34">
        <f>C11*L11</f>
        <v>550000</v>
      </c>
      <c r="E11" s="33">
        <v>67500</v>
      </c>
      <c r="F11" s="34">
        <f>E11*L11</f>
        <v>675000</v>
      </c>
      <c r="G11" s="33">
        <v>62500</v>
      </c>
      <c r="H11" s="34">
        <f>G11*L11</f>
        <v>625000</v>
      </c>
      <c r="I11" s="35">
        <f t="shared" ref="I11:I12" si="0">ROUND(SUM(C11,E11,G11)/3,2)</f>
        <v>61666.67</v>
      </c>
      <c r="J11" s="31">
        <f t="shared" ref="J11:J12" si="1">_xlfn.STDEV.S(C11,E11,G11)</f>
        <v>6291.53</v>
      </c>
      <c r="K11" s="27">
        <f t="shared" ref="K11:K12" si="2">J11/I11*100</f>
        <v>10.199999999999999</v>
      </c>
      <c r="L11" s="30">
        <v>10</v>
      </c>
      <c r="M11" s="29" t="s">
        <v>26</v>
      </c>
      <c r="N11" s="38">
        <f>L11*I11</f>
        <v>616666.69999999995</v>
      </c>
    </row>
    <row r="12" spans="1:31" ht="63.75" x14ac:dyDescent="0.25">
      <c r="A12" s="28">
        <v>2</v>
      </c>
      <c r="B12" s="32" t="s">
        <v>21</v>
      </c>
      <c r="C12" s="39">
        <v>2500</v>
      </c>
      <c r="D12" s="36">
        <f>C12*L12</f>
        <v>25000</v>
      </c>
      <c r="E12" s="39">
        <v>2700</v>
      </c>
      <c r="F12" s="34">
        <f>E12*L12</f>
        <v>27000</v>
      </c>
      <c r="G12" s="39">
        <v>2500</v>
      </c>
      <c r="H12" s="37">
        <f>G12*L12</f>
        <v>25000</v>
      </c>
      <c r="I12" s="35">
        <f t="shared" si="0"/>
        <v>2566.67</v>
      </c>
      <c r="J12" s="31">
        <f t="shared" si="1"/>
        <v>115.47</v>
      </c>
      <c r="K12" s="27">
        <f t="shared" si="2"/>
        <v>4.5</v>
      </c>
      <c r="L12" s="30">
        <v>10</v>
      </c>
      <c r="M12" s="29" t="s">
        <v>26</v>
      </c>
      <c r="N12" s="38">
        <f>L12*I12</f>
        <v>25666.7</v>
      </c>
    </row>
    <row r="13" spans="1:31" ht="15" customHeight="1" x14ac:dyDescent="0.25">
      <c r="A13" s="45" t="s">
        <v>4</v>
      </c>
      <c r="B13" s="45"/>
      <c r="C13" s="44">
        <f>SUM(D11:D12)</f>
        <v>575000</v>
      </c>
      <c r="D13" s="44"/>
      <c r="E13" s="44">
        <f t="shared" ref="E13" si="3">SUM(F11:F12)</f>
        <v>702000</v>
      </c>
      <c r="F13" s="44"/>
      <c r="G13" s="44">
        <f t="shared" ref="G13" si="4">SUM(H11:H12)</f>
        <v>650000</v>
      </c>
      <c r="H13" s="44"/>
      <c r="I13" s="26">
        <f>ROUND(SUM(C13,E13,G13)/3,2)</f>
        <v>642333.32999999996</v>
      </c>
      <c r="J13" s="27">
        <f t="shared" ref="J13" si="5">_xlfn.STDEV.S(C13,E13,G13)</f>
        <v>63846.17</v>
      </c>
      <c r="K13" s="27">
        <f t="shared" ref="K13" si="6">J13/I13*100</f>
        <v>9.94</v>
      </c>
      <c r="L13" s="18"/>
      <c r="M13" s="25" t="s">
        <v>16</v>
      </c>
      <c r="N13" s="4">
        <f>N12+N11</f>
        <v>642333.4</v>
      </c>
    </row>
    <row r="14" spans="1:31" s="16" customFormat="1" ht="51" x14ac:dyDescent="0.25">
      <c r="A14" s="14"/>
      <c r="B14" s="15" t="s">
        <v>17</v>
      </c>
      <c r="G14" s="17"/>
      <c r="H14" s="17"/>
      <c r="I14" s="17"/>
      <c r="J14" s="17"/>
      <c r="K14" s="17"/>
      <c r="L14" s="17"/>
      <c r="M14" s="17"/>
      <c r="N14" s="17"/>
    </row>
    <row r="15" spans="1:31" ht="7.5" customHeight="1" x14ac:dyDescent="0.25">
      <c r="A15" s="2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31" ht="15.75" customHeight="1" thickBot="1" x14ac:dyDescent="0.3">
      <c r="A16" s="51"/>
      <c r="B16" s="5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</row>
    <row r="17" spans="1:8" ht="15.75" thickBot="1" x14ac:dyDescent="0.3">
      <c r="A17" s="53" t="s">
        <v>15</v>
      </c>
      <c r="B17" s="54"/>
      <c r="C17" s="54"/>
      <c r="D17" s="54"/>
      <c r="E17" s="40">
        <f>C13</f>
        <v>575000</v>
      </c>
      <c r="F17"/>
    </row>
    <row r="18" spans="1:8" ht="18.75" customHeight="1" thickBot="1" x14ac:dyDescent="0.3">
      <c r="A18" s="52"/>
      <c r="B18" s="52"/>
      <c r="C18" s="6"/>
      <c r="D18" s="6"/>
      <c r="E18" s="6"/>
      <c r="F18" s="6"/>
      <c r="G18" s="6"/>
      <c r="H18" s="6"/>
    </row>
  </sheetData>
  <mergeCells count="26">
    <mergeCell ref="K1:N1"/>
    <mergeCell ref="A16:B16"/>
    <mergeCell ref="A18:B18"/>
    <mergeCell ref="A17:D17"/>
    <mergeCell ref="A2:N2"/>
    <mergeCell ref="C5:N5"/>
    <mergeCell ref="A9:A10"/>
    <mergeCell ref="N9:N10"/>
    <mergeCell ref="B9:B10"/>
    <mergeCell ref="L9:L10"/>
    <mergeCell ref="K9:K10"/>
    <mergeCell ref="I9:I10"/>
    <mergeCell ref="J9:J10"/>
    <mergeCell ref="B8:N8"/>
    <mergeCell ref="C4:N4"/>
    <mergeCell ref="M9:M10"/>
    <mergeCell ref="A3:N3"/>
    <mergeCell ref="C9:D9"/>
    <mergeCell ref="E9:F9"/>
    <mergeCell ref="G9:H9"/>
    <mergeCell ref="G13:H13"/>
    <mergeCell ref="A13:B13"/>
    <mergeCell ref="A4:B4"/>
    <mergeCell ref="A5:B5"/>
    <mergeCell ref="C13:D13"/>
    <mergeCell ref="E13:F13"/>
  </mergeCells>
  <conditionalFormatting sqref="K11:K13">
    <cfRule type="cellIs" dxfId="0" priority="1" operator="greaterThan">
      <formula>33</formula>
    </cfRule>
  </conditionalFormatting>
  <printOptions horizontalCentered="1"/>
  <pageMargins left="0.25" right="0.25" top="0.75" bottom="0.75" header="0.3" footer="0.3"/>
  <pageSetup paperSize="9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5"/>
  <sheetViews>
    <sheetView workbookViewId="0">
      <selection sqref="A1:C41"/>
    </sheetView>
  </sheetViews>
  <sheetFormatPr defaultRowHeight="15" x14ac:dyDescent="0.25"/>
  <cols>
    <col min="1" max="1" width="12.28515625" customWidth="1"/>
    <col min="2" max="2" width="14.140625" customWidth="1"/>
    <col min="3" max="3" width="14.85546875" customWidth="1"/>
  </cols>
  <sheetData>
    <row r="1" spans="1:1" x14ac:dyDescent="0.25">
      <c r="A1" s="20"/>
    </row>
    <row r="2" spans="1:1" x14ac:dyDescent="0.25">
      <c r="A2" s="21"/>
    </row>
    <row r="3" spans="1:1" x14ac:dyDescent="0.25">
      <c r="A3" s="21"/>
    </row>
    <row r="4" spans="1:1" x14ac:dyDescent="0.25">
      <c r="A4" s="22"/>
    </row>
    <row r="5" spans="1:1" x14ac:dyDescent="0.25">
      <c r="A5" s="22"/>
    </row>
    <row r="6" spans="1:1" x14ac:dyDescent="0.25">
      <c r="A6" s="22"/>
    </row>
    <row r="7" spans="1:1" x14ac:dyDescent="0.25">
      <c r="A7" s="22"/>
    </row>
    <row r="8" spans="1:1" x14ac:dyDescent="0.25">
      <c r="A8" s="22"/>
    </row>
    <row r="9" spans="1:1" x14ac:dyDescent="0.25">
      <c r="A9" s="22"/>
    </row>
    <row r="10" spans="1:1" x14ac:dyDescent="0.25">
      <c r="A10" s="22"/>
    </row>
    <row r="11" spans="1:1" x14ac:dyDescent="0.25">
      <c r="A11" s="22"/>
    </row>
    <row r="12" spans="1:1" x14ac:dyDescent="0.25">
      <c r="A12" s="22"/>
    </row>
    <row r="13" spans="1:1" x14ac:dyDescent="0.25">
      <c r="A13" s="22"/>
    </row>
    <row r="14" spans="1:1" x14ac:dyDescent="0.25">
      <c r="A14" s="22"/>
    </row>
    <row r="15" spans="1:1" x14ac:dyDescent="0.25">
      <c r="A15" s="22"/>
    </row>
    <row r="16" spans="1:1" x14ac:dyDescent="0.25">
      <c r="A16" s="22"/>
    </row>
    <row r="17" spans="1:1" x14ac:dyDescent="0.25">
      <c r="A17" s="22"/>
    </row>
    <row r="18" spans="1:1" x14ac:dyDescent="0.25">
      <c r="A18" s="22"/>
    </row>
    <row r="19" spans="1:1" x14ac:dyDescent="0.25">
      <c r="A19" s="22"/>
    </row>
    <row r="20" spans="1:1" x14ac:dyDescent="0.25">
      <c r="A20" s="22"/>
    </row>
    <row r="21" spans="1:1" x14ac:dyDescent="0.25">
      <c r="A21" s="22"/>
    </row>
    <row r="22" spans="1:1" x14ac:dyDescent="0.25">
      <c r="A22" s="22"/>
    </row>
    <row r="23" spans="1:1" x14ac:dyDescent="0.25">
      <c r="A23" s="22"/>
    </row>
    <row r="24" spans="1:1" x14ac:dyDescent="0.25">
      <c r="A24" s="22"/>
    </row>
    <row r="25" spans="1:1" x14ac:dyDescent="0.25">
      <c r="A25" s="22"/>
    </row>
    <row r="26" spans="1:1" x14ac:dyDescent="0.25">
      <c r="A26" s="22"/>
    </row>
    <row r="27" spans="1:1" x14ac:dyDescent="0.25">
      <c r="A27" s="22"/>
    </row>
    <row r="28" spans="1:1" x14ac:dyDescent="0.25">
      <c r="A28" s="22"/>
    </row>
    <row r="29" spans="1:1" x14ac:dyDescent="0.25">
      <c r="A29" s="22"/>
    </row>
    <row r="30" spans="1:1" x14ac:dyDescent="0.25">
      <c r="A30" s="22"/>
    </row>
    <row r="31" spans="1:1" x14ac:dyDescent="0.25">
      <c r="A31" s="22"/>
    </row>
    <row r="32" spans="1:1" x14ac:dyDescent="0.25">
      <c r="A32" s="22"/>
    </row>
    <row r="33" spans="1:3" x14ac:dyDescent="0.25">
      <c r="A33" s="22"/>
    </row>
    <row r="34" spans="1:3" x14ac:dyDescent="0.25">
      <c r="A34" s="22"/>
    </row>
    <row r="35" spans="1:3" x14ac:dyDescent="0.25">
      <c r="A35" s="22"/>
    </row>
    <row r="36" spans="1:3" x14ac:dyDescent="0.25">
      <c r="A36" s="22"/>
    </row>
    <row r="37" spans="1:3" x14ac:dyDescent="0.25">
      <c r="A37" s="22"/>
    </row>
    <row r="38" spans="1:3" x14ac:dyDescent="0.25">
      <c r="A38" s="22"/>
    </row>
    <row r="39" spans="1:3" x14ac:dyDescent="0.25">
      <c r="A39" s="22"/>
      <c r="C39" s="19"/>
    </row>
    <row r="40" spans="1:3" x14ac:dyDescent="0.25">
      <c r="A40" s="22"/>
    </row>
    <row r="41" spans="1:3" x14ac:dyDescent="0.25">
      <c r="A41" s="19"/>
    </row>
    <row r="43" spans="1:3" x14ac:dyDescent="0.25">
      <c r="B43" s="19"/>
    </row>
    <row r="45" spans="1:3" x14ac:dyDescent="0.25">
      <c r="C45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Artem</dc:creator>
  <cp:lastModifiedBy>МонашеваАС</cp:lastModifiedBy>
  <cp:lastPrinted>2026-05-25T12:42:37Z</cp:lastPrinted>
  <dcterms:created xsi:type="dcterms:W3CDTF">2012-03-16T09:46:17Z</dcterms:created>
  <dcterms:modified xsi:type="dcterms:W3CDTF">2026-08-26T07:10:59Z</dcterms:modified>
</cp:coreProperties>
</file>