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0640" windowHeight="11760"/>
  </bookViews>
  <sheets>
    <sheet name="Лист1" sheetId="1" r:id="rId1"/>
  </sheets>
  <calcPr calcId="125725"/>
</workbook>
</file>

<file path=xl/calcChain.xml><?xml version="1.0" encoding="utf-8"?>
<calcChain xmlns="http://schemas.openxmlformats.org/spreadsheetml/2006/main">
  <c r="J6" i="1"/>
  <c r="H5"/>
  <c r="I5"/>
  <c r="J5"/>
  <c r="K5"/>
  <c r="L5" s="1"/>
  <c r="M5" s="1"/>
  <c r="N5" s="1"/>
  <c r="H4"/>
  <c r="I4"/>
  <c r="K4"/>
  <c r="L4" s="1"/>
  <c r="M4" s="1"/>
  <c r="N4" s="1"/>
  <c r="J4" l="1"/>
</calcChain>
</file>

<file path=xl/sharedStrings.xml><?xml version="1.0" encoding="utf-8"?>
<sst xmlns="http://schemas.openxmlformats.org/spreadsheetml/2006/main" count="29" uniqueCount="28">
  <si>
    <t>№</t>
  </si>
  <si>
    <t>Ед. изм</t>
  </si>
  <si>
    <t>Наименование предмета контракта</t>
  </si>
  <si>
    <t>Кол-во</t>
  </si>
  <si>
    <t>Коммерческие предложения (руб./ед.изм.)</t>
  </si>
  <si>
    <t>Среднее квадратичное отклонение</t>
  </si>
  <si>
    <r>
      <t xml:space="preserve">коэффициент вариации цен V (%)           </t>
    </r>
    <r>
      <rPr>
        <i/>
        <sz val="10"/>
        <color indexed="8"/>
        <rFont val="Times New Roman"/>
        <family val="1"/>
        <charset val="204"/>
      </rPr>
      <t xml:space="preserve">         (не должен превышать 33%)</t>
    </r>
  </si>
  <si>
    <t xml:space="preserve">Средняя арифметическая цена за единицу     &lt;ц&gt; </t>
  </si>
  <si>
    <t>Цена за единицу изм. (руб.)</t>
  </si>
  <si>
    <t>Цена за единицу изм. с округлением (вниз) до сотых долей после запятой (руб.)</t>
  </si>
  <si>
    <r>
      <rPr>
        <b/>
        <sz val="10"/>
        <color indexed="8"/>
        <rFont val="Times New Roman"/>
        <family val="1"/>
        <charset val="204"/>
      </rPr>
      <t>Расчет Н(М)ЦК по формуле</t>
    </r>
    <r>
      <rPr>
        <sz val="10"/>
        <color indexed="8"/>
        <rFont val="Times New Roman"/>
        <family val="1"/>
        <charset val="204"/>
      </rPr>
      <t xml:space="preserve">                             v - количество (объем) закупаемого товара (работы, услуги);
n - количество значений, используемых в расчете;
i - номер источника ценовой информации;
     - цена единицы</t>
    </r>
  </si>
  <si>
    <t>Однородность совокупности значений выявленных цен, используемых в расчете Н(М)ЦК, ЦКЕП</t>
  </si>
  <si>
    <t>Н(М)ЦК, ЦКЕП контракта с учетом округления цены за единицу (руб.)</t>
  </si>
  <si>
    <t>Н(М)ЦК, ЦКЕП, определяемая методом сопоставимых рыночных цен (анализа рынка)*</t>
  </si>
  <si>
    <t>В результате проведенного расчета Н(М)ЦК, ЦКЕП контракта составила:</t>
  </si>
  <si>
    <t>рублей</t>
  </si>
  <si>
    <t xml:space="preserve">Расчет Н(М)ЦК ЦКЕП произвел: </t>
  </si>
  <si>
    <t>Расчет начальной (максимальной) цены контракта, цены контракта, заключаемого с единственным поставщиком (подрядчиком, исполнителем) (Н(М)ЦК, ЦКЕП)</t>
  </si>
  <si>
    <t>шт</t>
  </si>
  <si>
    <t>Витая пара для внутренней прокладки</t>
  </si>
  <si>
    <t>Витая пара для внешней прокладки</t>
  </si>
  <si>
    <t>В связи с тем, что для определения НМЦК Государственным заказчиком была использована ценовая информация, полученная от потенцмальных Исполнителей, готовых оказать соответствующую услугу, Государственный заказчик считает эффективным установить цену контракта, соответствующую наименьшему ценовому предложению, что составляет 46 000 (сорок пять тысяч) рублей 00 копеек</t>
  </si>
  <si>
    <t>Инженер отдела ИТОС и ТО,СиВ</t>
  </si>
  <si>
    <t>лейтенант внутренней службы</t>
  </si>
  <si>
    <t>Д.Н. Шуринов</t>
  </si>
  <si>
    <t>Источник № 1 Комм. Прел. № 5156 от 10.08.2026</t>
  </si>
  <si>
    <t>Источник №2 Комм. Предл. № 5155 от 10.08.2026</t>
  </si>
  <si>
    <t>Источник №3  Комм. Предл. № 5157 от 10.08.2026</t>
  </si>
</sst>
</file>

<file path=xl/styles.xml><?xml version="1.0" encoding="utf-8"?>
<styleSheet xmlns="http://schemas.openxmlformats.org/spreadsheetml/2006/main">
  <numFmts count="2">
    <numFmt numFmtId="164" formatCode="0.0000"/>
    <numFmt numFmtId="165" formatCode="0.00000"/>
  </numFmts>
  <fonts count="12">
    <font>
      <sz val="11"/>
      <color theme="1"/>
      <name val="Calibri"/>
      <family val="2"/>
      <charset val="204"/>
      <scheme val="minor"/>
    </font>
    <font>
      <b/>
      <sz val="10"/>
      <color indexed="8"/>
      <name val="Times New Roman"/>
      <family val="1"/>
      <charset val="204"/>
    </font>
    <font>
      <sz val="10"/>
      <color indexed="8"/>
      <name val="Times New Roman"/>
      <family val="1"/>
      <charset val="204"/>
    </font>
    <font>
      <i/>
      <sz val="10"/>
      <color indexed="8"/>
      <name val="Times New Roman"/>
      <family val="1"/>
      <charset val="204"/>
    </font>
    <font>
      <b/>
      <sz val="12"/>
      <color indexed="8"/>
      <name val="Times New Roman"/>
      <family val="1"/>
      <charset val="204"/>
    </font>
    <font>
      <sz val="11"/>
      <color indexed="8"/>
      <name val="Times New Roman"/>
      <family val="1"/>
      <charset val="204"/>
    </font>
    <font>
      <sz val="12"/>
      <color indexed="8"/>
      <name val="Times New Roman"/>
      <family val="1"/>
      <charset val="204"/>
    </font>
    <font>
      <sz val="10"/>
      <color indexed="8"/>
      <name val="Times New Roman"/>
      <family val="1"/>
      <charset val="204"/>
    </font>
    <font>
      <b/>
      <sz val="10"/>
      <color indexed="8"/>
      <name val="Times New Roman"/>
      <family val="1"/>
      <charset val="204"/>
    </font>
    <font>
      <sz val="8"/>
      <name val="Calibri"/>
      <family val="2"/>
      <charset val="204"/>
    </font>
    <font>
      <b/>
      <sz val="11"/>
      <color theme="1"/>
      <name val="Times New Roman"/>
      <family val="1"/>
      <charset val="204"/>
    </font>
    <font>
      <sz val="11"/>
      <color theme="1"/>
      <name val="Times New Roman"/>
      <family val="1"/>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47">
    <xf numFmtId="0" fontId="0" fillId="0" borderId="0" xfId="0"/>
    <xf numFmtId="0" fontId="7" fillId="0" borderId="0" xfId="0" applyFont="1" applyAlignment="1">
      <alignment horizontal="center" vertical="top"/>
    </xf>
    <xf numFmtId="0" fontId="7" fillId="0" borderId="0" xfId="0" applyFont="1"/>
    <xf numFmtId="0" fontId="1" fillId="0" borderId="1" xfId="0" applyFont="1" applyFill="1" applyBorder="1" applyAlignment="1">
      <alignment horizontal="center" vertical="top" wrapText="1"/>
    </xf>
    <xf numFmtId="0" fontId="2" fillId="0" borderId="1" xfId="0" applyFont="1" applyFill="1" applyBorder="1" applyAlignment="1">
      <alignment horizontal="center" vertical="center" wrapText="1"/>
    </xf>
    <xf numFmtId="16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8" fillId="0" borderId="1" xfId="0" applyFont="1" applyBorder="1" applyAlignment="1">
      <alignment horizontal="center" vertical="top" wrapText="1"/>
    </xf>
    <xf numFmtId="0" fontId="7" fillId="0" borderId="1" xfId="0" applyFont="1" applyBorder="1" applyAlignment="1">
      <alignment horizontal="center" vertical="top" wrapText="1"/>
    </xf>
    <xf numFmtId="0" fontId="5" fillId="0" borderId="0" xfId="0" applyFont="1" applyFill="1" applyAlignment="1" applyProtection="1">
      <alignment vertical="center"/>
      <protection locked="0"/>
    </xf>
    <xf numFmtId="0" fontId="6" fillId="0" borderId="0" xfId="0" applyFont="1"/>
    <xf numFmtId="0" fontId="6" fillId="0" borderId="0" xfId="0" applyFont="1" applyAlignment="1" applyProtection="1">
      <alignment wrapText="1"/>
      <protection locked="0"/>
    </xf>
    <xf numFmtId="164" fontId="6" fillId="0" borderId="0" xfId="0" applyNumberFormat="1" applyFont="1" applyFill="1" applyAlignment="1" applyProtection="1">
      <alignment horizontal="center" vertical="center"/>
      <protection locked="0"/>
    </xf>
    <xf numFmtId="0" fontId="6" fillId="0" borderId="0" xfId="0" applyFont="1" applyAlignment="1" applyProtection="1">
      <alignment horizontal="center" wrapText="1"/>
      <protection locked="0"/>
    </xf>
    <xf numFmtId="164" fontId="6" fillId="0" borderId="0" xfId="0" applyNumberFormat="1" applyFont="1" applyFill="1" applyAlignment="1" applyProtection="1">
      <alignment vertical="center"/>
      <protection locked="0"/>
    </xf>
    <xf numFmtId="0" fontId="7" fillId="0" borderId="0" xfId="0" applyFont="1" applyAlignment="1"/>
    <xf numFmtId="14" fontId="0" fillId="0" borderId="0" xfId="0" applyNumberFormat="1" applyBorder="1" applyAlignment="1"/>
    <xf numFmtId="0" fontId="5" fillId="0" borderId="0" xfId="0" applyFont="1" applyFill="1" applyBorder="1" applyAlignment="1" applyProtection="1">
      <alignment horizontal="center" vertical="center"/>
      <protection locked="0"/>
    </xf>
    <xf numFmtId="14" fontId="7" fillId="0" borderId="0" xfId="0" applyNumberFormat="1" applyFont="1" applyBorder="1"/>
    <xf numFmtId="0" fontId="7" fillId="0" borderId="0" xfId="0" applyFont="1" applyBorder="1" applyAlignment="1">
      <alignment horizontal="center"/>
    </xf>
    <xf numFmtId="2" fontId="1" fillId="0" borderId="0" xfId="0" applyNumberFormat="1" applyFont="1" applyBorder="1" applyAlignment="1">
      <alignment horizontal="center" vertical="center" wrapText="1"/>
    </xf>
    <xf numFmtId="164" fontId="1" fillId="0" borderId="0" xfId="0" applyNumberFormat="1" applyFont="1" applyBorder="1" applyAlignment="1">
      <alignment horizontal="center" vertical="center" wrapText="1"/>
    </xf>
    <xf numFmtId="2" fontId="10" fillId="0" borderId="0" xfId="0" applyNumberFormat="1" applyFont="1" applyBorder="1" applyAlignment="1">
      <alignment vertical="center"/>
    </xf>
    <xf numFmtId="0" fontId="11" fillId="0" borderId="0" xfId="0" applyFont="1" applyAlignment="1">
      <alignment vertical="center"/>
    </xf>
    <xf numFmtId="165" fontId="2"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2" fontId="1" fillId="0" borderId="0" xfId="0"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2" fontId="1" fillId="0" borderId="0" xfId="0" applyNumberFormat="1" applyFont="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top" wrapText="1"/>
    </xf>
    <xf numFmtId="0" fontId="4" fillId="0" borderId="2" xfId="0" applyFont="1" applyFill="1" applyBorder="1" applyAlignment="1">
      <alignment horizontal="center" wrapText="1"/>
    </xf>
    <xf numFmtId="2" fontId="1" fillId="0" borderId="1" xfId="0" applyNumberFormat="1" applyFont="1" applyFill="1" applyBorder="1" applyAlignment="1">
      <alignment horizontal="center" vertical="top" wrapText="1"/>
    </xf>
    <xf numFmtId="0" fontId="1" fillId="0" borderId="0" xfId="0" applyFont="1" applyFill="1" applyBorder="1" applyAlignment="1">
      <alignment horizontal="center" vertical="top" wrapText="1"/>
    </xf>
    <xf numFmtId="0" fontId="2" fillId="0" borderId="0" xfId="0" applyFont="1" applyAlignment="1">
      <alignment horizontal="center" vertical="top" wrapText="1"/>
    </xf>
    <xf numFmtId="0" fontId="6" fillId="0" borderId="0" xfId="0" applyFont="1" applyAlignment="1" applyProtection="1">
      <alignment horizontal="left" vertical="top" wrapText="1"/>
      <protection locked="0"/>
    </xf>
    <xf numFmtId="0" fontId="4" fillId="0" borderId="0" xfId="0" applyFont="1" applyAlignment="1">
      <alignment horizontal="left" wrapText="1"/>
    </xf>
    <xf numFmtId="0" fontId="6" fillId="0" borderId="0" xfId="0" applyFont="1" applyAlignment="1" applyProtection="1">
      <alignment horizontal="left" wrapText="1"/>
      <protection locked="0"/>
    </xf>
    <xf numFmtId="0" fontId="0" fillId="0" borderId="0" xfId="0" applyAlignment="1">
      <alignment horizontal="left"/>
    </xf>
    <xf numFmtId="0" fontId="0" fillId="0" borderId="0" xfId="0"/>
    <xf numFmtId="164" fontId="6" fillId="0" borderId="0" xfId="0" applyNumberFormat="1" applyFont="1" applyFill="1" applyAlignment="1" applyProtection="1">
      <alignment horizontal="left" vertical="center"/>
      <protection locked="0"/>
    </xf>
    <xf numFmtId="0" fontId="6" fillId="0" borderId="0" xfId="0" applyFont="1" applyAlignment="1"/>
    <xf numFmtId="0" fontId="0" fillId="0" borderId="0" xfId="0" applyAlignment="1"/>
    <xf numFmtId="0" fontId="0" fillId="0" borderId="0" xfId="0" applyFont="1" applyAlignment="1"/>
    <xf numFmtId="14" fontId="6" fillId="0" borderId="0" xfId="0" applyNumberFormat="1" applyFont="1" applyAlignment="1">
      <alignment horizontal="left"/>
    </xf>
    <xf numFmtId="0" fontId="6" fillId="0" borderId="0" xfId="0" applyFont="1" applyAlignment="1">
      <alignment horizontal="lef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9</xdr:col>
      <xdr:colOff>19050</xdr:colOff>
      <xdr:row>2</xdr:row>
      <xdr:rowOff>952500</xdr:rowOff>
    </xdr:from>
    <xdr:to>
      <xdr:col>10</xdr:col>
      <xdr:colOff>0</xdr:colOff>
      <xdr:row>2</xdr:row>
      <xdr:rowOff>1304925</xdr:rowOff>
    </xdr:to>
    <xdr:pic>
      <xdr:nvPicPr>
        <xdr:cNvPr id="1403"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6753225" y="2428875"/>
          <a:ext cx="933450" cy="352425"/>
        </a:xfrm>
        <a:prstGeom prst="rect">
          <a:avLst/>
        </a:prstGeom>
        <a:noFill/>
        <a:ln w="9525">
          <a:noFill/>
          <a:miter lim="800000"/>
          <a:headEnd/>
          <a:tailEnd/>
        </a:ln>
      </xdr:spPr>
    </xdr:pic>
    <xdr:clientData/>
  </xdr:twoCellAnchor>
  <xdr:twoCellAnchor>
    <xdr:from>
      <xdr:col>8</xdr:col>
      <xdr:colOff>19050</xdr:colOff>
      <xdr:row>2</xdr:row>
      <xdr:rowOff>923925</xdr:rowOff>
    </xdr:from>
    <xdr:to>
      <xdr:col>8</xdr:col>
      <xdr:colOff>1019175</xdr:colOff>
      <xdr:row>2</xdr:row>
      <xdr:rowOff>1362075</xdr:rowOff>
    </xdr:to>
    <xdr:pic>
      <xdr:nvPicPr>
        <xdr:cNvPr id="1404"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5724525" y="2400300"/>
          <a:ext cx="1000125" cy="438150"/>
        </a:xfrm>
        <a:prstGeom prst="rect">
          <a:avLst/>
        </a:prstGeom>
        <a:noFill/>
        <a:ln w="9525">
          <a:noFill/>
          <a:miter lim="800000"/>
          <a:headEnd/>
          <a:tailEnd/>
        </a:ln>
      </xdr:spPr>
    </xdr:pic>
    <xdr:clientData/>
  </xdr:twoCellAnchor>
  <xdr:twoCellAnchor>
    <xdr:from>
      <xdr:col>10</xdr:col>
      <xdr:colOff>19050</xdr:colOff>
      <xdr:row>2</xdr:row>
      <xdr:rowOff>1600200</xdr:rowOff>
    </xdr:from>
    <xdr:to>
      <xdr:col>10</xdr:col>
      <xdr:colOff>1504950</xdr:colOff>
      <xdr:row>2</xdr:row>
      <xdr:rowOff>1962150</xdr:rowOff>
    </xdr:to>
    <xdr:pic>
      <xdr:nvPicPr>
        <xdr:cNvPr id="1405" name="Picture 5"/>
        <xdr:cNvPicPr>
          <a:picLocks noChangeAspect="1" noChangeArrowheads="1"/>
        </xdr:cNvPicPr>
      </xdr:nvPicPr>
      <xdr:blipFill>
        <a:blip xmlns:r="http://schemas.openxmlformats.org/officeDocument/2006/relationships" r:embed="rId3" cstate="print"/>
        <a:srcRect/>
        <a:stretch>
          <a:fillRect/>
        </a:stretch>
      </xdr:blipFill>
      <xdr:spPr bwMode="auto">
        <a:xfrm>
          <a:off x="7705725" y="3076575"/>
          <a:ext cx="1485900" cy="361950"/>
        </a:xfrm>
        <a:prstGeom prst="rect">
          <a:avLst/>
        </a:prstGeom>
        <a:noFill/>
        <a:ln w="9525">
          <a:noFill/>
          <a:miter lim="800000"/>
          <a:headEnd/>
          <a:tailEnd/>
        </a:ln>
      </xdr:spPr>
    </xdr:pic>
    <xdr:clientData/>
  </xdr:twoCellAnchor>
  <xdr:twoCellAnchor>
    <xdr:from>
      <xdr:col>10</xdr:col>
      <xdr:colOff>266700</xdr:colOff>
      <xdr:row>2</xdr:row>
      <xdr:rowOff>1400175</xdr:rowOff>
    </xdr:from>
    <xdr:to>
      <xdr:col>10</xdr:col>
      <xdr:colOff>419100</xdr:colOff>
      <xdr:row>2</xdr:row>
      <xdr:rowOff>1628775</xdr:rowOff>
    </xdr:to>
    <xdr:pic>
      <xdr:nvPicPr>
        <xdr:cNvPr id="1406" name="Picture 6"/>
        <xdr:cNvPicPr>
          <a:picLocks noChangeAspect="1" noChangeArrowheads="1"/>
        </xdr:cNvPicPr>
      </xdr:nvPicPr>
      <xdr:blipFill>
        <a:blip xmlns:r="http://schemas.openxmlformats.org/officeDocument/2006/relationships" r:embed="rId4" cstate="print"/>
        <a:srcRect/>
        <a:stretch>
          <a:fillRect/>
        </a:stretch>
      </xdr:blipFill>
      <xdr:spPr bwMode="auto">
        <a:xfrm>
          <a:off x="7953375" y="2876550"/>
          <a:ext cx="152400" cy="2286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22"/>
  <sheetViews>
    <sheetView tabSelected="1" topLeftCell="A4" zoomScaleNormal="100" workbookViewId="0">
      <selection activeCell="I3" sqref="I3"/>
    </sheetView>
  </sheetViews>
  <sheetFormatPr defaultRowHeight="12.75"/>
  <cols>
    <col min="1" max="1" width="3.140625" style="2" customWidth="1"/>
    <col min="2" max="2" width="24" style="2" customWidth="1"/>
    <col min="3" max="4" width="7.140625" style="2" customWidth="1"/>
    <col min="5" max="6" width="11.7109375" style="2" customWidth="1"/>
    <col min="7" max="7" width="12" style="2" customWidth="1"/>
    <col min="8" max="8" width="15.5703125" style="2" customWidth="1"/>
    <col min="9" max="9" width="15.42578125" style="2" customWidth="1"/>
    <col min="10" max="10" width="14.28515625" style="2" customWidth="1"/>
    <col min="11" max="11" width="22.7109375" style="2" customWidth="1"/>
    <col min="12" max="12" width="12.85546875" style="2" customWidth="1"/>
    <col min="13" max="13" width="9.42578125" style="2" bestFit="1" customWidth="1"/>
    <col min="14" max="14" width="11" style="2" bestFit="1" customWidth="1"/>
    <col min="15" max="16384" width="9.140625" style="2"/>
  </cols>
  <sheetData>
    <row r="1" spans="1:15" s="15" customFormat="1" ht="39" customHeight="1">
      <c r="A1" s="32" t="s">
        <v>17</v>
      </c>
      <c r="B1" s="32"/>
      <c r="C1" s="32"/>
      <c r="D1" s="32"/>
      <c r="E1" s="32"/>
      <c r="F1" s="32"/>
      <c r="G1" s="32"/>
      <c r="H1" s="32"/>
      <c r="I1" s="32"/>
      <c r="J1" s="32"/>
      <c r="K1" s="32"/>
      <c r="L1" s="32"/>
      <c r="M1" s="32"/>
      <c r="N1" s="32"/>
    </row>
    <row r="2" spans="1:15" ht="39" customHeight="1">
      <c r="A2" s="30" t="s">
        <v>0</v>
      </c>
      <c r="B2" s="30" t="s">
        <v>2</v>
      </c>
      <c r="C2" s="30" t="s">
        <v>1</v>
      </c>
      <c r="D2" s="30" t="s">
        <v>3</v>
      </c>
      <c r="E2" s="30" t="s">
        <v>4</v>
      </c>
      <c r="F2" s="30"/>
      <c r="G2" s="30"/>
      <c r="H2" s="33" t="s">
        <v>11</v>
      </c>
      <c r="I2" s="33"/>
      <c r="J2" s="33"/>
      <c r="K2" s="31" t="s">
        <v>13</v>
      </c>
      <c r="L2" s="31"/>
      <c r="M2" s="31"/>
      <c r="N2" s="31"/>
    </row>
    <row r="3" spans="1:15" ht="159" customHeight="1">
      <c r="A3" s="30"/>
      <c r="B3" s="30"/>
      <c r="C3" s="30"/>
      <c r="D3" s="30"/>
      <c r="E3" s="3" t="s">
        <v>25</v>
      </c>
      <c r="F3" s="3" t="s">
        <v>26</v>
      </c>
      <c r="G3" s="3" t="s">
        <v>27</v>
      </c>
      <c r="H3" s="3" t="s">
        <v>7</v>
      </c>
      <c r="I3" s="3" t="s">
        <v>5</v>
      </c>
      <c r="J3" s="3" t="s">
        <v>6</v>
      </c>
      <c r="K3" s="8" t="s">
        <v>10</v>
      </c>
      <c r="L3" s="7" t="s">
        <v>8</v>
      </c>
      <c r="M3" s="7" t="s">
        <v>9</v>
      </c>
      <c r="N3" s="7" t="s">
        <v>12</v>
      </c>
    </row>
    <row r="4" spans="1:15" ht="56.25" customHeight="1">
      <c r="A4" s="3">
        <v>1</v>
      </c>
      <c r="B4" s="29" t="s">
        <v>19</v>
      </c>
      <c r="C4" s="4" t="s">
        <v>18</v>
      </c>
      <c r="D4" s="4">
        <v>2</v>
      </c>
      <c r="E4" s="27">
        <v>9000</v>
      </c>
      <c r="F4" s="27">
        <v>9150</v>
      </c>
      <c r="G4" s="27">
        <v>14000</v>
      </c>
      <c r="H4" s="24">
        <f t="shared" ref="H4" si="0">AVERAGE(E4:G4)</f>
        <v>10716.666666666666</v>
      </c>
      <c r="I4" s="25">
        <f t="shared" ref="I4" si="1">STDEV(E4:G4)</f>
        <v>2844.4390190920499</v>
      </c>
      <c r="J4" s="25">
        <f t="shared" ref="J4" si="2">I4/H4*100</f>
        <v>26.542199245026904</v>
      </c>
      <c r="K4" s="6">
        <f t="shared" ref="K4" si="3">((D4/3)*(SUM(E4:G4)))</f>
        <v>21433.333333333332</v>
      </c>
      <c r="L4" s="5">
        <f t="shared" ref="L4" si="4">K4/D4</f>
        <v>10716.666666666666</v>
      </c>
      <c r="M4" s="6">
        <f t="shared" ref="M4" si="5">ROUNDDOWN(L4,2)</f>
        <v>10716.66</v>
      </c>
      <c r="N4" s="6">
        <f t="shared" ref="N4" si="6">M4*D4</f>
        <v>21433.32</v>
      </c>
    </row>
    <row r="5" spans="1:15" ht="56.25" customHeight="1">
      <c r="A5" s="3">
        <v>2</v>
      </c>
      <c r="B5" s="29" t="s">
        <v>20</v>
      </c>
      <c r="C5" s="4" t="s">
        <v>18</v>
      </c>
      <c r="D5" s="4">
        <v>3</v>
      </c>
      <c r="E5" s="27">
        <v>9000</v>
      </c>
      <c r="F5" s="27">
        <v>9150</v>
      </c>
      <c r="G5" s="27">
        <v>15000</v>
      </c>
      <c r="H5" s="24">
        <f t="shared" ref="H5" si="7">AVERAGE(E5:G5)</f>
        <v>11050</v>
      </c>
      <c r="I5" s="25">
        <f t="shared" ref="I5" si="8">STDEV(E5:G5)</f>
        <v>3421.6224221851248</v>
      </c>
      <c r="J5" s="25">
        <f t="shared" ref="J5" si="9">I5/H5*100</f>
        <v>30.964908798055429</v>
      </c>
      <c r="K5" s="6">
        <f t="shared" ref="K5" si="10">((D5/3)*(SUM(E5:G5)))</f>
        <v>33150</v>
      </c>
      <c r="L5" s="5">
        <f t="shared" ref="L5" si="11">K5/D5</f>
        <v>11050</v>
      </c>
      <c r="M5" s="6">
        <f t="shared" ref="M5" si="12">ROUNDDOWN(L5,2)</f>
        <v>11050</v>
      </c>
      <c r="N5" s="6">
        <f t="shared" ref="N5" si="13">M5*D5</f>
        <v>33150</v>
      </c>
    </row>
    <row r="6" spans="1:15" s="1" customFormat="1" ht="20.25" customHeight="1">
      <c r="A6" s="34" t="s">
        <v>14</v>
      </c>
      <c r="B6" s="34"/>
      <c r="C6" s="34"/>
      <c r="D6" s="34"/>
      <c r="E6" s="34"/>
      <c r="F6" s="34"/>
      <c r="G6" s="34"/>
      <c r="H6" s="34"/>
      <c r="I6" s="34"/>
      <c r="J6" s="26">
        <f>SUM(N4:N5)</f>
        <v>54583.32</v>
      </c>
      <c r="K6" s="28" t="s">
        <v>15</v>
      </c>
      <c r="L6" s="21"/>
      <c r="M6" s="20"/>
      <c r="N6" s="20"/>
    </row>
    <row r="7" spans="1:15" s="1" customFormat="1" ht="29.25" customHeight="1">
      <c r="A7" s="35" t="s">
        <v>21</v>
      </c>
      <c r="B7" s="35"/>
      <c r="C7" s="35"/>
      <c r="D7" s="35"/>
      <c r="E7" s="35"/>
      <c r="F7" s="35"/>
      <c r="G7" s="35"/>
      <c r="H7" s="35"/>
      <c r="I7" s="35"/>
      <c r="J7" s="35"/>
      <c r="K7" s="35"/>
      <c r="L7" s="35"/>
      <c r="M7" s="35"/>
      <c r="N7" s="35"/>
    </row>
    <row r="8" spans="1:15" s="1" customFormat="1" ht="9" customHeight="1">
      <c r="A8" s="35"/>
      <c r="B8" s="35"/>
      <c r="C8" s="35"/>
      <c r="D8" s="35"/>
      <c r="E8" s="35"/>
      <c r="F8" s="35"/>
      <c r="G8" s="35"/>
      <c r="H8" s="35"/>
      <c r="I8" s="35"/>
      <c r="J8" s="35"/>
      <c r="K8" s="35"/>
      <c r="L8" s="35"/>
      <c r="M8" s="35"/>
      <c r="N8" s="35"/>
    </row>
    <row r="9" spans="1:15" s="1" customFormat="1" ht="21.75" customHeight="1">
      <c r="A9" s="37" t="s">
        <v>16</v>
      </c>
      <c r="B9" s="37"/>
      <c r="C9" s="37"/>
      <c r="D9" s="37"/>
      <c r="E9" s="37"/>
      <c r="F9" s="37"/>
      <c r="G9" s="37"/>
      <c r="H9" s="37"/>
      <c r="I9" s="37"/>
      <c r="J9" s="37"/>
      <c r="K9" s="37"/>
      <c r="L9" s="37"/>
      <c r="M9" s="37"/>
      <c r="N9" s="37"/>
    </row>
    <row r="10" spans="1:15" s="1" customFormat="1" ht="15.75" customHeight="1">
      <c r="A10" s="42"/>
      <c r="B10" s="43"/>
      <c r="C10" s="43"/>
      <c r="D10" s="43"/>
      <c r="E10" s="43"/>
      <c r="F10" s="43"/>
      <c r="G10" s="43"/>
      <c r="H10" s="43"/>
      <c r="I10" s="43"/>
      <c r="J10" s="43"/>
      <c r="K10" s="43"/>
      <c r="L10" s="43"/>
      <c r="M10" s="43"/>
      <c r="N10" s="43"/>
    </row>
    <row r="11" spans="1:15" s="1" customFormat="1" ht="18" customHeight="1">
      <c r="A11" s="36" t="s">
        <v>22</v>
      </c>
      <c r="B11" s="40"/>
      <c r="C11" s="40"/>
      <c r="D11" s="40"/>
      <c r="E11" s="40"/>
      <c r="F11" s="14"/>
      <c r="G11" s="41"/>
      <c r="H11" s="41"/>
      <c r="I11" s="9"/>
      <c r="J11" s="9"/>
      <c r="K11" s="9"/>
      <c r="L11" s="9"/>
      <c r="M11" s="9"/>
      <c r="N11" s="9"/>
    </row>
    <row r="12" spans="1:15" s="1" customFormat="1" ht="21.75" hidden="1" customHeight="1">
      <c r="A12" s="40"/>
      <c r="B12" s="40"/>
      <c r="C12" s="40"/>
      <c r="D12" s="40"/>
      <c r="E12" s="40"/>
      <c r="F12" s="14"/>
      <c r="G12" s="14"/>
      <c r="H12" s="16"/>
      <c r="I12" s="9"/>
      <c r="J12" s="9"/>
      <c r="K12" s="9"/>
      <c r="L12" s="9"/>
      <c r="M12" s="9"/>
      <c r="N12" s="9"/>
    </row>
    <row r="13" spans="1:15" s="23" customFormat="1" ht="15.75">
      <c r="A13" s="36" t="s">
        <v>23</v>
      </c>
      <c r="B13" s="44"/>
      <c r="C13" s="44"/>
      <c r="D13" s="44"/>
      <c r="E13" s="11"/>
      <c r="F13" s="12"/>
      <c r="G13" s="13"/>
      <c r="H13" s="17"/>
      <c r="I13" s="9"/>
      <c r="J13" s="9"/>
      <c r="K13" s="9" t="s">
        <v>24</v>
      </c>
      <c r="L13" s="9"/>
      <c r="M13" s="9"/>
      <c r="N13" s="9"/>
      <c r="O13" s="22"/>
    </row>
    <row r="14" spans="1:15" s="23" customFormat="1" ht="16.5" customHeight="1">
      <c r="A14" s="45">
        <v>46247</v>
      </c>
      <c r="B14" s="46"/>
      <c r="C14" s="44"/>
      <c r="D14" s="44"/>
      <c r="E14" s="44"/>
      <c r="F14" s="44"/>
      <c r="G14" s="44"/>
      <c r="H14" s="44"/>
      <c r="I14" s="44"/>
      <c r="J14" s="44"/>
      <c r="K14" s="44"/>
      <c r="L14" s="44"/>
      <c r="M14" s="2"/>
      <c r="N14" s="2"/>
      <c r="O14" s="22"/>
    </row>
    <row r="15" spans="1:15" ht="80.25" customHeight="1">
      <c r="A15" s="36"/>
      <c r="B15" s="36"/>
      <c r="C15" s="36"/>
      <c r="D15" s="10"/>
      <c r="E15" s="11"/>
      <c r="F15" s="12"/>
      <c r="G15" s="38"/>
      <c r="H15" s="39"/>
      <c r="I15" s="9"/>
      <c r="J15" s="9"/>
      <c r="K15" s="9"/>
      <c r="L15" s="9"/>
      <c r="M15" s="9"/>
      <c r="N15" s="9"/>
    </row>
    <row r="16" spans="1:15" ht="15.75" customHeight="1">
      <c r="H16" s="18"/>
    </row>
    <row r="17" spans="1:14" s="9" customFormat="1" ht="48" customHeight="1">
      <c r="A17" s="2"/>
      <c r="B17" s="2"/>
      <c r="C17" s="2"/>
      <c r="D17" s="2"/>
      <c r="E17" s="2"/>
      <c r="F17" s="2"/>
      <c r="G17" s="2"/>
      <c r="H17" s="19"/>
      <c r="I17" s="2"/>
      <c r="J17" s="2"/>
      <c r="K17" s="2"/>
      <c r="L17" s="2"/>
      <c r="M17" s="2"/>
      <c r="N17" s="2"/>
    </row>
    <row r="18" spans="1:14" s="9" customFormat="1" ht="18.75" customHeight="1">
      <c r="A18" s="2"/>
      <c r="B18" s="2"/>
      <c r="C18" s="2"/>
      <c r="D18" s="2"/>
      <c r="E18" s="2"/>
      <c r="F18" s="2"/>
      <c r="G18" s="2"/>
      <c r="H18" s="2"/>
      <c r="I18" s="2"/>
      <c r="J18" s="2"/>
      <c r="K18" s="2"/>
      <c r="L18" s="2"/>
      <c r="M18" s="2"/>
      <c r="N18" s="2"/>
    </row>
    <row r="19" spans="1:14" s="9" customFormat="1" ht="11.25" customHeight="1">
      <c r="A19" s="2"/>
      <c r="B19" s="2"/>
      <c r="C19" s="2"/>
      <c r="D19" s="2"/>
      <c r="E19" s="2"/>
      <c r="F19" s="2"/>
      <c r="G19" s="2"/>
      <c r="H19" s="2"/>
      <c r="I19" s="2"/>
      <c r="J19" s="2"/>
      <c r="K19" s="2"/>
      <c r="L19" s="2"/>
      <c r="M19" s="2"/>
      <c r="N19" s="2"/>
    </row>
    <row r="20" spans="1:14" ht="19.5" customHeight="1"/>
    <row r="21" spans="1:14" s="9" customFormat="1" ht="48" customHeight="1">
      <c r="A21" s="2"/>
      <c r="B21" s="2"/>
      <c r="C21" s="2"/>
      <c r="D21" s="2"/>
      <c r="E21" s="2"/>
      <c r="F21" s="2"/>
      <c r="G21" s="2"/>
      <c r="H21" s="2"/>
      <c r="I21" s="2"/>
      <c r="J21" s="2"/>
      <c r="K21" s="2"/>
      <c r="L21" s="2"/>
      <c r="M21" s="2"/>
      <c r="N21" s="2"/>
    </row>
    <row r="22" spans="1:14" ht="16.5" customHeight="1"/>
  </sheetData>
  <mergeCells count="18">
    <mergeCell ref="A6:I6"/>
    <mergeCell ref="A7:N8"/>
    <mergeCell ref="A15:C15"/>
    <mergeCell ref="A9:N9"/>
    <mergeCell ref="G15:H15"/>
    <mergeCell ref="A11:E12"/>
    <mergeCell ref="G11:H11"/>
    <mergeCell ref="A10:N10"/>
    <mergeCell ref="A13:D13"/>
    <mergeCell ref="A14:L14"/>
    <mergeCell ref="C2:C3"/>
    <mergeCell ref="D2:D3"/>
    <mergeCell ref="E2:G2"/>
    <mergeCell ref="K2:N2"/>
    <mergeCell ref="A1:N1"/>
    <mergeCell ref="H2:J2"/>
    <mergeCell ref="A2:A3"/>
    <mergeCell ref="B2:B3"/>
  </mergeCells>
  <phoneticPr fontId="9" type="noConversion"/>
  <pageMargins left="0.70866141732283472" right="0.70866141732283472" top="0.74803149606299213" bottom="0.74803149606299213" header="0.31496062992125984" footer="0.31496062992125984"/>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SaVa</dc:creator>
  <cp:lastModifiedBy>Ратникова А Л</cp:lastModifiedBy>
  <cp:lastPrinted>2025-10-14T07:17:49Z</cp:lastPrinted>
  <dcterms:created xsi:type="dcterms:W3CDTF">2014-01-15T18:15:09Z</dcterms:created>
  <dcterms:modified xsi:type="dcterms:W3CDTF">2026-08-20T16:13:24Z</dcterms:modified>
</cp:coreProperties>
</file>