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filterPrivacy="1"/>
  <xr:revisionPtr revIDLastSave="0" documentId="13_ncr:1_{35E2568D-9989-4A9D-9833-C7FDABCA70C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6" l="1"/>
  <c r="O12" i="6"/>
  <c r="P12" i="6" s="1"/>
  <c r="L12" i="6"/>
  <c r="K12" i="6"/>
  <c r="J12" i="6"/>
  <c r="O11" i="6"/>
  <c r="P11" i="6" s="1"/>
  <c r="L11" i="6"/>
  <c r="K11" i="6"/>
  <c r="J11" i="6"/>
  <c r="O10" i="6" l="1"/>
  <c r="P10" i="6" s="1"/>
  <c r="L10" i="6"/>
  <c r="K10" i="6"/>
  <c r="J10" i="6"/>
  <c r="O9" i="6" l="1"/>
  <c r="P9" i="6" s="1"/>
  <c r="L9" i="6"/>
  <c r="K9" i="6"/>
  <c r="J9" i="6"/>
  <c r="P13" i="6" l="1"/>
  <c r="P14" i="6" s="1"/>
  <c r="L13" i="6"/>
  <c r="K13" i="6"/>
  <c r="J13" i="6"/>
</calcChain>
</file>

<file path=xl/sharedStrings.xml><?xml version="1.0" encoding="utf-8"?>
<sst xmlns="http://schemas.openxmlformats.org/spreadsheetml/2006/main" count="41" uniqueCount="32">
  <si>
    <t>Наименование товара                         Основные характеристики объекта закупки</t>
  </si>
  <si>
    <t>Номер источника</t>
  </si>
  <si>
    <t>Среднее значение цены</t>
  </si>
  <si>
    <t>Среднее квадратичное отклонение</t>
  </si>
  <si>
    <t>Коэффициент вариации (д.б. &lt; 33%)</t>
  </si>
  <si>
    <t>Ед. изм.</t>
  </si>
  <si>
    <t>Количество объекта закупки</t>
  </si>
  <si>
    <t>НМЦ объекта закупки</t>
  </si>
  <si>
    <t>Значение цены указаное в источнике</t>
  </si>
  <si>
    <t>№ ПП</t>
  </si>
  <si>
    <r>
      <t xml:space="preserve">Используемый метод определения НМЦК:  </t>
    </r>
    <r>
      <rPr>
        <sz val="11"/>
        <color indexed="8"/>
        <rFont val="Times New Roman"/>
        <family val="1"/>
        <charset val="204"/>
      </rPr>
      <t xml:space="preserve">Метод сопоставимых рыночных цен (анализ рынка) </t>
    </r>
  </si>
  <si>
    <t xml:space="preserve">                         Обоснование начальной (максимальной) цены контракта</t>
  </si>
  <si>
    <t>Цена за 1 ед., используемая для расчета максимальной цены контракта</t>
  </si>
  <si>
    <t>ОКПД2/КТРУ</t>
  </si>
  <si>
    <t xml:space="preserve">Информация об установлении приоритета товарам российского происхождения
</t>
  </si>
  <si>
    <t>НИЦК</t>
  </si>
  <si>
    <t>Наименьшее значение цены контракта</t>
  </si>
  <si>
    <t xml:space="preserve">Коммерческое предложение Поставщика № 3 </t>
  </si>
  <si>
    <t>Коммерческое предложение Поставщика № 2</t>
  </si>
  <si>
    <t>преимущество</t>
  </si>
  <si>
    <t>24.10.33</t>
  </si>
  <si>
    <t>полоса 40*4мм</t>
  </si>
  <si>
    <t>лист оцинкованный 05*1250*2500мм</t>
  </si>
  <si>
    <t>24.10.62.124</t>
  </si>
  <si>
    <t>лист х/к 2,0*1250*2500 мм</t>
  </si>
  <si>
    <t>труба проф. 40*25*2,0 мм</t>
  </si>
  <si>
    <t>труба проф. 60*40*2,0 мм</t>
  </si>
  <si>
    <t>24.20.14.110</t>
  </si>
  <si>
    <t>Коммерческое предложение Поставщика № 1  счет 1301 от 11.06.2026 №340 счет №1173 от 01.06.2026</t>
  </si>
  <si>
    <t>кг</t>
  </si>
  <si>
    <t>поставка металлопроката для текущего ремонта крыши и текущего ремонта двери</t>
  </si>
  <si>
    <t>24.10.31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</si>
</sst>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&quot;р.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60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1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horizontal="right" vertical="center"/>
    </xf>
    <xf numFmtId="0" fontId="9" fillId="0" borderId="0" xfId="1" applyNumberFormat="1" applyFont="1" applyAlignment="1">
      <alignment wrapText="1"/>
    </xf>
    <xf numFmtId="0" fontId="6" fillId="0" borderId="0" xfId="0" applyFont="1"/>
    <xf numFmtId="0" fontId="11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wrapText="1"/>
    </xf>
    <xf numFmtId="0" fontId="9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9" fillId="0" borderId="1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0" fontId="8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4" fillId="0" borderId="0" xfId="0" applyFont="1"/>
    <xf numFmtId="0" fontId="14" fillId="0" borderId="0" xfId="0" applyFont="1" applyFill="1"/>
    <xf numFmtId="4" fontId="1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4" fontId="16" fillId="0" borderId="10" xfId="0" applyNumberFormat="1" applyFont="1" applyFill="1" applyBorder="1" applyAlignment="1">
      <alignment horizontal="center" vertical="center"/>
    </xf>
    <xf numFmtId="0" fontId="14" fillId="0" borderId="0" xfId="0" applyFont="1" applyBorder="1"/>
    <xf numFmtId="4" fontId="1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2" fontId="17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zoomScale="145" zoomScaleNormal="145" workbookViewId="0">
      <selection activeCell="C12" sqref="C12"/>
    </sheetView>
  </sheetViews>
  <sheetFormatPr defaultRowHeight="15" x14ac:dyDescent="0.25"/>
  <cols>
    <col min="1" max="1" width="4.140625" style="32" customWidth="1"/>
    <col min="2" max="2" width="25" style="32" customWidth="1"/>
    <col min="3" max="3" width="13.140625" style="32" customWidth="1"/>
    <col min="4" max="4" width="13.42578125" style="32" customWidth="1"/>
    <col min="5" max="5" width="13.28515625" style="32" customWidth="1"/>
    <col min="6" max="6" width="13.140625" style="32" customWidth="1"/>
    <col min="7" max="7" width="12.85546875" style="32" customWidth="1"/>
    <col min="8" max="8" width="2.7109375" style="32" customWidth="1"/>
    <col min="9" max="9" width="2.85546875" style="32" customWidth="1"/>
    <col min="10" max="10" width="8" style="32" customWidth="1"/>
    <col min="11" max="11" width="9.7109375" style="32" customWidth="1"/>
    <col min="12" max="12" width="9.140625" style="32"/>
    <col min="13" max="13" width="8.140625" style="32" customWidth="1"/>
    <col min="14" max="14" width="9.140625" style="32"/>
    <col min="15" max="15" width="10.42578125" style="32" customWidth="1"/>
    <col min="16" max="16" width="13" style="32" customWidth="1"/>
    <col min="17" max="16384" width="9.140625" style="32"/>
  </cols>
  <sheetData>
    <row r="1" spans="1:16" ht="16.5" customHeight="1" x14ac:dyDescent="0.25">
      <c r="A1" s="1"/>
      <c r="B1" s="49" t="s">
        <v>11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2"/>
    </row>
    <row r="2" spans="1:16" s="33" customFormat="1" ht="16.5" customHeight="1" x14ac:dyDescent="0.25">
      <c r="A2" s="22"/>
      <c r="B2" s="50" t="s">
        <v>30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15" customHeight="1" x14ac:dyDescent="0.25">
      <c r="B3" s="51" t="s">
        <v>10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10.5" customHeight="1" x14ac:dyDescent="0.25">
      <c r="A4" s="1"/>
      <c r="B4" s="1"/>
      <c r="C4" s="1"/>
      <c r="E4" s="1"/>
      <c r="F4" s="2"/>
      <c r="G4" s="2"/>
      <c r="H4" s="2"/>
      <c r="I4" s="2"/>
      <c r="J4" s="2"/>
      <c r="K4" s="4"/>
      <c r="L4" s="5"/>
      <c r="M4" s="4"/>
      <c r="N4" s="2"/>
      <c r="O4" s="3"/>
      <c r="P4" s="2"/>
    </row>
    <row r="5" spans="1:16" ht="12.75" customHeight="1" x14ac:dyDescent="0.25">
      <c r="A5" s="53" t="s">
        <v>9</v>
      </c>
      <c r="B5" s="53" t="s">
        <v>0</v>
      </c>
      <c r="C5" s="56" t="s">
        <v>13</v>
      </c>
      <c r="D5" s="59" t="s">
        <v>14</v>
      </c>
      <c r="E5" s="53" t="s">
        <v>1</v>
      </c>
      <c r="F5" s="53"/>
      <c r="G5" s="53"/>
      <c r="H5" s="53"/>
      <c r="I5" s="53"/>
      <c r="J5" s="53" t="s">
        <v>2</v>
      </c>
      <c r="K5" s="52" t="s">
        <v>3</v>
      </c>
      <c r="L5" s="52" t="s">
        <v>4</v>
      </c>
      <c r="M5" s="53" t="s">
        <v>5</v>
      </c>
      <c r="N5" s="53" t="s">
        <v>6</v>
      </c>
      <c r="O5" s="53" t="s">
        <v>12</v>
      </c>
      <c r="P5" s="54" t="s">
        <v>7</v>
      </c>
    </row>
    <row r="6" spans="1:16" ht="76.5" customHeight="1" x14ac:dyDescent="0.25">
      <c r="A6" s="53"/>
      <c r="B6" s="53"/>
      <c r="C6" s="57"/>
      <c r="D6" s="59"/>
      <c r="E6" s="41" t="s">
        <v>28</v>
      </c>
      <c r="F6" s="29" t="s">
        <v>18</v>
      </c>
      <c r="G6" s="29" t="s">
        <v>17</v>
      </c>
      <c r="H6" s="16">
        <v>4</v>
      </c>
      <c r="I6" s="16">
        <v>5</v>
      </c>
      <c r="J6" s="53"/>
      <c r="K6" s="52"/>
      <c r="L6" s="52"/>
      <c r="M6" s="53"/>
      <c r="N6" s="53"/>
      <c r="O6" s="53"/>
      <c r="P6" s="54"/>
    </row>
    <row r="7" spans="1:16" ht="16.5" customHeight="1" x14ac:dyDescent="0.25">
      <c r="A7" s="53"/>
      <c r="B7" s="53"/>
      <c r="C7" s="58"/>
      <c r="D7" s="59"/>
      <c r="E7" s="53" t="s">
        <v>8</v>
      </c>
      <c r="F7" s="53"/>
      <c r="G7" s="53"/>
      <c r="H7" s="53"/>
      <c r="I7" s="53"/>
      <c r="J7" s="53"/>
      <c r="K7" s="52"/>
      <c r="L7" s="52"/>
      <c r="M7" s="53"/>
      <c r="N7" s="53"/>
      <c r="O7" s="53"/>
      <c r="P7" s="54"/>
    </row>
    <row r="8" spans="1:16" ht="12.75" customHeight="1" x14ac:dyDescent="0.25">
      <c r="A8" s="18">
        <v>1</v>
      </c>
      <c r="B8" s="16">
        <v>2</v>
      </c>
      <c r="C8" s="19">
        <v>3</v>
      </c>
      <c r="D8" s="16">
        <v>2</v>
      </c>
      <c r="E8" s="30">
        <v>4</v>
      </c>
      <c r="F8" s="30">
        <v>5</v>
      </c>
      <c r="G8" s="30">
        <v>6</v>
      </c>
      <c r="H8" s="30"/>
      <c r="I8" s="30"/>
      <c r="J8" s="30">
        <v>7</v>
      </c>
      <c r="K8" s="6">
        <v>8</v>
      </c>
      <c r="L8" s="6">
        <v>9</v>
      </c>
      <c r="M8" s="30">
        <v>10</v>
      </c>
      <c r="N8" s="30">
        <v>11</v>
      </c>
      <c r="O8" s="30">
        <v>12</v>
      </c>
      <c r="P8" s="7">
        <v>13</v>
      </c>
    </row>
    <row r="9" spans="1:16" s="35" customFormat="1" ht="33" customHeight="1" x14ac:dyDescent="0.2">
      <c r="A9" s="25">
        <v>1</v>
      </c>
      <c r="B9" s="27" t="s">
        <v>22</v>
      </c>
      <c r="C9" s="40" t="s">
        <v>20</v>
      </c>
      <c r="D9" s="27" t="s">
        <v>19</v>
      </c>
      <c r="E9" s="38">
        <v>112</v>
      </c>
      <c r="F9" s="34">
        <v>113.71</v>
      </c>
      <c r="G9" s="34">
        <v>118.81</v>
      </c>
      <c r="H9" s="24"/>
      <c r="I9" s="17"/>
      <c r="J9" s="21">
        <f t="shared" ref="J9" si="0">IF(ISERROR(AVERAGE(E9:I9)),0,AVERAGE(E9:I9))</f>
        <v>114.83999999999999</v>
      </c>
      <c r="K9" s="21">
        <f t="shared" ref="K9" si="1">IF(ISERROR(STDEVA(E9:I9)),0,STDEVA(E9:I9))</f>
        <v>3.5428378455695682</v>
      </c>
      <c r="L9" s="28">
        <f t="shared" ref="L9" si="2">IF(ISERROR(STDEVA(E9:I9)/(SUM(E9:I9)/COUNTIF(E9:I9,"&gt;0"))),0,STDEVA(E9:I9)/(SUM(E9:I9)/COUNTIF(E9:I9,"&gt;0")))</f>
        <v>3.0850207641671616E-2</v>
      </c>
      <c r="M9" s="39" t="s">
        <v>29</v>
      </c>
      <c r="N9" s="39">
        <v>250</v>
      </c>
      <c r="O9" s="26">
        <f t="shared" ref="O9" si="3">IF(ISERROR(ROUND(AVERAGE(E9:I9),2)),0,ROUND(AVERAGE(E9:I9),2))</f>
        <v>114.84</v>
      </c>
      <c r="P9" s="34">
        <f>N9*O9</f>
        <v>28710</v>
      </c>
    </row>
    <row r="10" spans="1:16" s="35" customFormat="1" ht="33" customHeight="1" x14ac:dyDescent="0.2">
      <c r="A10" s="25">
        <v>2</v>
      </c>
      <c r="B10" s="27" t="s">
        <v>21</v>
      </c>
      <c r="C10" s="40" t="s">
        <v>23</v>
      </c>
      <c r="D10" s="27" t="s">
        <v>19</v>
      </c>
      <c r="E10" s="38">
        <v>76</v>
      </c>
      <c r="F10" s="34">
        <v>78</v>
      </c>
      <c r="G10" s="34">
        <v>108.5</v>
      </c>
      <c r="H10" s="24"/>
      <c r="I10" s="17"/>
      <c r="J10" s="21">
        <f t="shared" ref="J10" si="4">IF(ISERROR(AVERAGE(E10:I10)),0,AVERAGE(E10:I10))</f>
        <v>87.5</v>
      </c>
      <c r="K10" s="21">
        <f t="shared" ref="K10" si="5">IF(ISERROR(STDEVA(E10:I10)),0,STDEVA(E10:I10))</f>
        <v>18.214005600086985</v>
      </c>
      <c r="L10" s="28">
        <f t="shared" ref="L10" si="6">IF(ISERROR(STDEVA(E10:I10)/(SUM(E10:I10)/COUNTIF(E10:I10,"&gt;0"))),0,STDEVA(E10:I10)/(SUM(E10:I10)/COUNTIF(E10:I10,"&gt;0")))</f>
        <v>0.2081600640009941</v>
      </c>
      <c r="M10" s="39" t="s">
        <v>29</v>
      </c>
      <c r="N10" s="39">
        <v>78</v>
      </c>
      <c r="O10" s="26">
        <f t="shared" ref="O10" si="7">IF(ISERROR(ROUND(AVERAGE(E10:I10),2)),0,ROUND(AVERAGE(E10:I10),2))</f>
        <v>87.5</v>
      </c>
      <c r="P10" s="34">
        <f>N10*O10</f>
        <v>6825</v>
      </c>
    </row>
    <row r="11" spans="1:16" s="35" customFormat="1" ht="33" customHeight="1" x14ac:dyDescent="0.2">
      <c r="A11" s="25">
        <v>3</v>
      </c>
      <c r="B11" s="27" t="s">
        <v>24</v>
      </c>
      <c r="C11" s="40" t="s">
        <v>31</v>
      </c>
      <c r="D11" s="27" t="s">
        <v>19</v>
      </c>
      <c r="E11" s="38">
        <v>80</v>
      </c>
      <c r="F11" s="34">
        <v>84.540999999999997</v>
      </c>
      <c r="G11" s="34">
        <v>89.924999999999997</v>
      </c>
      <c r="H11" s="24"/>
      <c r="I11" s="17"/>
      <c r="J11" s="21">
        <f t="shared" ref="J11:J12" si="8">IF(ISERROR(AVERAGE(E11:I11)),0,AVERAGE(E11:I11))</f>
        <v>84.822000000000003</v>
      </c>
      <c r="K11" s="21">
        <f t="shared" ref="K11:K12" si="9">IF(ISERROR(STDEVA(E11:I11)),0,STDEVA(E11:I11))</f>
        <v>4.9684632432976681</v>
      </c>
      <c r="L11" s="28">
        <f t="shared" ref="L11:L12" si="10">IF(ISERROR(STDEVA(E11:I11)/(SUM(E11:I11)/COUNTIF(E11:I11,"&gt;0"))),0,STDEVA(E11:I11)/(SUM(E11:I11)/COUNTIF(E11:I11,"&gt;0")))</f>
        <v>5.8575172046139774E-2</v>
      </c>
      <c r="M11" s="39" t="s">
        <v>29</v>
      </c>
      <c r="N11" s="39">
        <v>100</v>
      </c>
      <c r="O11" s="26">
        <f t="shared" ref="O11:O13" si="11">IF(ISERROR(ROUND(AVERAGE(E11:I11),2)),0,ROUND(AVERAGE(E11:I11),2))</f>
        <v>84.82</v>
      </c>
      <c r="P11" s="34">
        <f>N11*O11</f>
        <v>8482</v>
      </c>
    </row>
    <row r="12" spans="1:16" s="35" customFormat="1" ht="33" customHeight="1" x14ac:dyDescent="0.2">
      <c r="A12" s="25">
        <v>4</v>
      </c>
      <c r="B12" s="27" t="s">
        <v>25</v>
      </c>
      <c r="C12" s="40" t="s">
        <v>27</v>
      </c>
      <c r="D12" s="27" t="s">
        <v>19</v>
      </c>
      <c r="E12" s="38">
        <v>68</v>
      </c>
      <c r="F12" s="34">
        <v>74.55</v>
      </c>
      <c r="G12" s="34">
        <v>83</v>
      </c>
      <c r="H12" s="24"/>
      <c r="I12" s="17"/>
      <c r="J12" s="21">
        <f t="shared" si="8"/>
        <v>75.183333333333337</v>
      </c>
      <c r="K12" s="21">
        <f t="shared" si="9"/>
        <v>7.5200288120015433</v>
      </c>
      <c r="L12" s="28">
        <f t="shared" si="10"/>
        <v>0.10002255125694803</v>
      </c>
      <c r="M12" s="39" t="s">
        <v>29</v>
      </c>
      <c r="N12" s="39">
        <v>23</v>
      </c>
      <c r="O12" s="26">
        <f t="shared" si="11"/>
        <v>75.180000000000007</v>
      </c>
      <c r="P12" s="34">
        <f>N12*O12</f>
        <v>1729.14</v>
      </c>
    </row>
    <row r="13" spans="1:16" s="35" customFormat="1" ht="33" customHeight="1" x14ac:dyDescent="0.2">
      <c r="A13" s="25">
        <v>5</v>
      </c>
      <c r="B13" s="27" t="s">
        <v>26</v>
      </c>
      <c r="C13" s="40" t="s">
        <v>27</v>
      </c>
      <c r="D13" s="27" t="s">
        <v>19</v>
      </c>
      <c r="E13" s="38">
        <v>68</v>
      </c>
      <c r="F13" s="34">
        <v>80</v>
      </c>
      <c r="G13" s="34">
        <v>73</v>
      </c>
      <c r="H13" s="24"/>
      <c r="I13" s="17"/>
      <c r="J13" s="21">
        <f t="shared" ref="J13" si="12">IF(ISERROR(AVERAGE(E13:I13)),0,AVERAGE(E13:I13))</f>
        <v>73.666666666666671</v>
      </c>
      <c r="K13" s="21">
        <f t="shared" ref="K13" si="13">IF(ISERROR(STDEVA(E13:I13)),0,STDEVA(E13:I13))</f>
        <v>6.0277137733417083</v>
      </c>
      <c r="L13" s="28">
        <f t="shared" ref="L13" si="14">IF(ISERROR(STDEVA(E13:I13)/(SUM(E13:I13)/COUNTIF(E13:I13,"&gt;0"))),0,STDEVA(E13:I13)/(SUM(E13:I13)/COUNTIF(E13:I13,"&gt;0")))</f>
        <v>8.1824168868891961E-2</v>
      </c>
      <c r="M13" s="39" t="s">
        <v>29</v>
      </c>
      <c r="N13" s="39">
        <v>18</v>
      </c>
      <c r="O13" s="26">
        <f t="shared" si="11"/>
        <v>73.67</v>
      </c>
      <c r="P13" s="34">
        <f t="shared" ref="P13" si="15">N13*O13</f>
        <v>1326.06</v>
      </c>
    </row>
    <row r="14" spans="1:16" x14ac:dyDescent="0.25">
      <c r="A14" s="8"/>
      <c r="B14" s="55" t="s">
        <v>16</v>
      </c>
      <c r="C14" s="55"/>
      <c r="E14" s="38">
        <v>44716</v>
      </c>
      <c r="F14" s="8"/>
      <c r="G14" s="8"/>
      <c r="H14" s="8"/>
      <c r="I14" s="8"/>
      <c r="J14" s="9"/>
      <c r="K14" s="8"/>
      <c r="L14" s="10"/>
      <c r="M14" s="8"/>
      <c r="N14" s="11"/>
      <c r="O14" s="12" t="s">
        <v>15</v>
      </c>
      <c r="P14" s="36">
        <f>SUM(P9:P13)</f>
        <v>47072.2</v>
      </c>
    </row>
    <row r="15" spans="1:16" x14ac:dyDescent="0.25">
      <c r="A15" s="8"/>
      <c r="B15" s="13"/>
      <c r="C15" s="13"/>
      <c r="E15" s="47"/>
      <c r="F15" s="47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16" ht="11.25" customHeight="1" x14ac:dyDescent="0.25">
      <c r="A16" s="8"/>
      <c r="B16" s="31"/>
      <c r="C16" s="31"/>
      <c r="E16" s="8"/>
      <c r="F16" s="8"/>
      <c r="G16" s="42"/>
      <c r="H16" s="42"/>
      <c r="I16" s="42"/>
      <c r="J16" s="42"/>
      <c r="K16" s="42"/>
      <c r="L16" s="42"/>
      <c r="M16" s="42"/>
      <c r="N16" s="42"/>
      <c r="O16" s="42"/>
      <c r="P16" s="14"/>
    </row>
    <row r="17" spans="1:16" ht="11.25" customHeight="1" x14ac:dyDescent="0.25">
      <c r="A17" s="8"/>
      <c r="B17" s="31"/>
      <c r="C17" s="31"/>
      <c r="E17" s="8"/>
      <c r="F17" s="8"/>
      <c r="G17" s="23"/>
      <c r="H17" s="23"/>
      <c r="I17" s="23"/>
      <c r="J17" s="23"/>
      <c r="K17" s="23"/>
      <c r="L17" s="23"/>
      <c r="M17" s="23"/>
      <c r="N17" s="23"/>
      <c r="O17" s="23"/>
      <c r="P17" s="14"/>
    </row>
    <row r="18" spans="1:16" ht="12.75" customHeight="1" x14ac:dyDescent="0.25">
      <c r="A18" s="8"/>
      <c r="B18" s="43"/>
      <c r="C18" s="43"/>
      <c r="D18" s="43"/>
      <c r="E18" s="43"/>
      <c r="F18" s="43"/>
      <c r="G18" s="44"/>
      <c r="H18" s="44"/>
      <c r="I18" s="44"/>
      <c r="J18" s="9"/>
      <c r="K18" s="45"/>
      <c r="L18" s="45"/>
      <c r="M18" s="45"/>
      <c r="N18" s="11"/>
      <c r="O18" s="8"/>
      <c r="P18" s="14"/>
    </row>
    <row r="19" spans="1:16" ht="12" customHeight="1" x14ac:dyDescent="0.25">
      <c r="A19" s="15"/>
      <c r="B19" s="31"/>
      <c r="C19" s="31"/>
      <c r="E19" s="8"/>
      <c r="F19" s="8"/>
      <c r="G19" s="46"/>
      <c r="H19" s="46"/>
      <c r="I19" s="46"/>
      <c r="J19" s="9"/>
      <c r="K19" s="8"/>
      <c r="L19" s="10"/>
      <c r="M19" s="8"/>
      <c r="N19" s="11"/>
      <c r="O19" s="8"/>
      <c r="P19" s="14"/>
    </row>
    <row r="23" spans="1:16" x14ac:dyDescent="0.25">
      <c r="B23" s="37"/>
      <c r="C23" s="37"/>
    </row>
    <row r="24" spans="1:16" x14ac:dyDescent="0.25">
      <c r="B24" s="20"/>
      <c r="C24" s="20"/>
    </row>
    <row r="25" spans="1:16" x14ac:dyDescent="0.25">
      <c r="B25" s="37"/>
      <c r="C25" s="37"/>
    </row>
    <row r="26" spans="1:16" x14ac:dyDescent="0.25">
      <c r="B26" s="37"/>
      <c r="C26" s="37"/>
    </row>
    <row r="27" spans="1:16" x14ac:dyDescent="0.25">
      <c r="B27" s="20"/>
      <c r="C27" s="20"/>
    </row>
  </sheetData>
  <mergeCells count="24">
    <mergeCell ref="A5:A7"/>
    <mergeCell ref="B5:B7"/>
    <mergeCell ref="C5:C7"/>
    <mergeCell ref="E5:I5"/>
    <mergeCell ref="J5:J7"/>
    <mergeCell ref="D5:D7"/>
    <mergeCell ref="E15:F15"/>
    <mergeCell ref="G15:P15"/>
    <mergeCell ref="B1:O1"/>
    <mergeCell ref="B2:P2"/>
    <mergeCell ref="B3:P3"/>
    <mergeCell ref="K5:K7"/>
    <mergeCell ref="L5:L7"/>
    <mergeCell ref="M5:M7"/>
    <mergeCell ref="N5:N7"/>
    <mergeCell ref="O5:O7"/>
    <mergeCell ref="P5:P7"/>
    <mergeCell ref="E7:I7"/>
    <mergeCell ref="B14:C14"/>
    <mergeCell ref="G16:O16"/>
    <mergeCell ref="B18:F18"/>
    <mergeCell ref="G18:I18"/>
    <mergeCell ref="K18:M18"/>
    <mergeCell ref="G19:I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2026-07-02T07:21:00Z</dcterms:modified>
</cp:coreProperties>
</file>