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Расчет цены" sheetId="2" r:id="rId1"/>
  </sheets>
  <calcPr calcId="144525"/>
</workbook>
</file>

<file path=xl/calcChain.xml><?xml version="1.0" encoding="utf-8"?>
<calcChain xmlns="http://schemas.openxmlformats.org/spreadsheetml/2006/main">
  <c r="M21" i="2" l="1"/>
  <c r="N21" i="2"/>
  <c r="O21" i="2" s="1"/>
  <c r="P21" i="2"/>
  <c r="Q21" i="2" s="1"/>
  <c r="R21" i="2" s="1"/>
  <c r="S21" i="2" s="1"/>
  <c r="M20" i="2"/>
  <c r="N20" i="2"/>
  <c r="O20" i="2"/>
  <c r="P20" i="2"/>
  <c r="Q20" i="2"/>
  <c r="R20" i="2" s="1"/>
  <c r="S20" i="2" s="1"/>
  <c r="M19" i="2"/>
  <c r="N19" i="2"/>
  <c r="O19" i="2"/>
  <c r="P19" i="2"/>
  <c r="Q19" i="2" s="1"/>
  <c r="R19" i="2" s="1"/>
  <c r="S19" i="2" s="1"/>
  <c r="M18" i="2"/>
  <c r="N18" i="2"/>
  <c r="O18" i="2"/>
  <c r="P18" i="2"/>
  <c r="Q18" i="2"/>
  <c r="R18" i="2" s="1"/>
  <c r="S18" i="2" s="1"/>
  <c r="M17" i="2"/>
  <c r="N17" i="2"/>
  <c r="O17" i="2"/>
  <c r="P17" i="2"/>
  <c r="Q17" i="2"/>
  <c r="R17" i="2"/>
  <c r="S17" i="2" s="1"/>
  <c r="M16" i="2"/>
  <c r="N16" i="2"/>
  <c r="O16" i="2"/>
  <c r="P16" i="2"/>
  <c r="Q16" i="2"/>
  <c r="R16" i="2"/>
  <c r="S16" i="2"/>
  <c r="M15" i="2"/>
  <c r="N15" i="2"/>
  <c r="O15" i="2" s="1"/>
  <c r="P15" i="2"/>
  <c r="Q15" i="2"/>
  <c r="R15" i="2"/>
  <c r="S15" i="2"/>
  <c r="M14" i="2"/>
  <c r="N14" i="2" s="1"/>
  <c r="O14" i="2" s="1"/>
  <c r="P14" i="2"/>
  <c r="Q14" i="2"/>
  <c r="R14" i="2"/>
  <c r="S14" i="2" s="1"/>
  <c r="P12" i="2" l="1"/>
  <c r="Q12" i="2" s="1"/>
  <c r="R12" i="2" s="1"/>
  <c r="S12" i="2" s="1"/>
  <c r="P13" i="2"/>
  <c r="Q13" i="2" s="1"/>
  <c r="R13" i="2" s="1"/>
  <c r="S13" i="2" s="1"/>
  <c r="M12" i="2"/>
  <c r="N12" i="2" s="1"/>
  <c r="O12" i="2" s="1"/>
  <c r="M13" i="2"/>
  <c r="N13" i="2" s="1"/>
  <c r="O13" i="2" s="1"/>
  <c r="M8" i="2" l="1"/>
  <c r="N8" i="2" s="1"/>
  <c r="O8" i="2" s="1"/>
  <c r="P8" i="2"/>
  <c r="Q8" i="2" s="1"/>
  <c r="R8" i="2" s="1"/>
  <c r="S8" i="2" s="1"/>
  <c r="M9" i="2"/>
  <c r="N9" i="2" s="1"/>
  <c r="O9" i="2" s="1"/>
  <c r="P9" i="2"/>
  <c r="Q9" i="2" s="1"/>
  <c r="R9" i="2" s="1"/>
  <c r="S9" i="2" s="1"/>
  <c r="M10" i="2"/>
  <c r="N10" i="2" s="1"/>
  <c r="O10" i="2" s="1"/>
  <c r="P10" i="2"/>
  <c r="Q10" i="2" s="1"/>
  <c r="R10" i="2" s="1"/>
  <c r="S10" i="2" s="1"/>
  <c r="M11" i="2"/>
  <c r="N11" i="2" s="1"/>
  <c r="O11" i="2" s="1"/>
  <c r="P11" i="2"/>
  <c r="Q11" i="2" s="1"/>
  <c r="R11" i="2" s="1"/>
  <c r="S11" i="2" s="1"/>
  <c r="S22" i="2" l="1"/>
</calcChain>
</file>

<file path=xl/sharedStrings.xml><?xml version="1.0" encoding="utf-8"?>
<sst xmlns="http://schemas.openxmlformats.org/spreadsheetml/2006/main" count="59" uniqueCount="45">
  <si>
    <t>№</t>
  </si>
  <si>
    <t>Ед. изм</t>
  </si>
  <si>
    <t>Существенные условия исполнения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</si>
  <si>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</si>
  <si>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</si>
  <si>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</si>
  <si>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</si>
  <si>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</si>
  <si>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</si>
  <si>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согласно прайс-листам, опубликованным в сети «Интернет»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</si>
  <si>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</si>
  <si>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</si>
  <si>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Н(М)ЦК контракта с учетом округления цены за единицу (руб.)</t>
  </si>
  <si>
    <t>Цена согласно бюллетеня рекомендуемых предельных цен (руб./ед.изм.)</t>
  </si>
  <si>
    <t>ИТОГО: Начальная (максимальная) цена Контракта</t>
  </si>
  <si>
    <t xml:space="preserve">Количество </t>
  </si>
  <si>
    <t xml:space="preserve">Коммерческие предложения (руб./ед.изм.)     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</si>
  <si>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</si>
  <si>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Коммерческое предложение №1  (руб./ед.изм.)    </t>
  </si>
  <si>
    <t xml:space="preserve">Коммерческое предложение №2   (руб./ед.изм.)   </t>
  </si>
  <si>
    <t xml:space="preserve">Коммерческое предложение №3(руб./ед.изм.)   </t>
  </si>
  <si>
    <t xml:space="preserve"> </t>
  </si>
  <si>
    <t>Работник контрактной службы /контрактный управляющий/:
_______________________________________________________________________________________</t>
  </si>
  <si>
    <t>(Подпись/ расшифровка подписи/)</t>
  </si>
  <si>
    <t xml:space="preserve">Наименование объекта закупки
</t>
  </si>
  <si>
    <t>Заказчик (структурное подразделение ФБУЗ "ЦГиЭ вРБ", филиал)</t>
  </si>
  <si>
    <t xml:space="preserve">Обоснование начальной (максимальной) цены контракта (НМЦК) методом сопоставимых рыночных цен (анализа рынка).  
</t>
  </si>
  <si>
    <t xml:space="preserve">Дата расчета </t>
  </si>
  <si>
    <t>Предмет закупки:</t>
  </si>
  <si>
    <t>Поставка мембранных фильтров</t>
  </si>
  <si>
    <t>Белорецкий межрайонный филиал ФБУЗ "Центр гигиены и эпидемиологии в Республике Башкортостан"</t>
  </si>
  <si>
    <t xml:space="preserve">Бюретка 1-1-1-10
цена деления 0,05
</t>
  </si>
  <si>
    <t>Бюретка 1-1-1-25
 цена деления 0,1</t>
  </si>
  <si>
    <t>Пипетка 1 кл  4-1-1-2</t>
  </si>
  <si>
    <t>Колба мерная 1-100-1</t>
  </si>
  <si>
    <t>Колба мерная  1-250-2</t>
  </si>
  <si>
    <t>Колба мерная  1-500-1</t>
  </si>
  <si>
    <t>Колба мерная  1-1000-2</t>
  </si>
  <si>
    <t>Пипетка  1-2-1</t>
  </si>
  <si>
    <t>Пипетка  1 мл цена деления 0,01</t>
  </si>
  <si>
    <t>Микробюретка1-2-2-2 цена деления 0,01</t>
  </si>
  <si>
    <t>Микробюретка  1-2-2-5 цена деления 0,02</t>
  </si>
  <si>
    <t>Бюретка  1-3-2-100 цена деления 0,2</t>
  </si>
  <si>
    <t>Колба плоскодонная узкогорлая со шлифом и стеклянная пробка (для БПК)  250 см3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</si>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</sst>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/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4" fontId="1" fillId="0" borderId="0" xfId="0" applyNumberFormat="1" applyFont="1"/>
    <xf numFmtId="49" fontId="10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2" fontId="16" fillId="0" borderId="0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/>
    <xf numFmtId="49" fontId="10" fillId="0" borderId="4" xfId="0" applyNumberFormat="1" applyFont="1" applyBorder="1" applyAlignment="1">
      <alignment horizontal="center" vertical="center" wrapText="1" readingOrder="1"/>
    </xf>
    <xf numFmtId="1" fontId="10" fillId="2" borderId="2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Border="1" applyAlignment="1">
      <alignment horizontal="justify" vertical="center" wrapText="1"/>
    </xf>
    <xf numFmtId="2" fontId="21" fillId="0" borderId="7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14" fontId="20" fillId="3" borderId="1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" fillId="0" borderId="5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4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6</xdr:row>
      <xdr:rowOff>952500</xdr:rowOff>
    </xdr:from>
    <xdr:to>
      <xdr:col>15</xdr:col>
      <xdr:colOff>0</xdr:colOff>
      <xdr:row>6</xdr:row>
      <xdr:rowOff>1304925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3343275"/>
          <a:ext cx="952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6</xdr:row>
      <xdr:rowOff>923925</xdr:rowOff>
    </xdr:from>
    <xdr:to>
      <xdr:col>13</xdr:col>
      <xdr:colOff>1019175</xdr:colOff>
      <xdr:row>6</xdr:row>
      <xdr:rowOff>1362075</xdr:rowOff>
    </xdr:to>
    <xdr:pic>
      <xdr:nvPicPr>
        <xdr:cNvPr id="2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33147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6</xdr:row>
      <xdr:rowOff>2106217</xdr:rowOff>
    </xdr:from>
    <xdr:to>
      <xdr:col>15</xdr:col>
      <xdr:colOff>1594247</xdr:colOff>
      <xdr:row>6</xdr:row>
      <xdr:rowOff>2468167</xdr:rowOff>
    </xdr:to>
    <xdr:pic>
      <xdr:nvPicPr>
        <xdr:cNvPr id="26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7214" y="5514381"/>
          <a:ext cx="1575197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6</xdr:row>
      <xdr:rowOff>1400175</xdr:rowOff>
    </xdr:from>
    <xdr:to>
      <xdr:col>15</xdr:col>
      <xdr:colOff>419100</xdr:colOff>
      <xdr:row>6</xdr:row>
      <xdr:rowOff>1628775</xdr:rowOff>
    </xdr:to>
    <xdr:pic>
      <xdr:nvPicPr>
        <xdr:cNvPr id="26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3790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Бумажная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topLeftCell="A13" zoomScale="85" zoomScaleNormal="85" workbookViewId="0">
      <selection activeCell="H20" sqref="H20"/>
    </sheetView>
  </sheetViews>
  <sheetFormatPr defaultColWidth="9.140625" defaultRowHeight="15" x14ac:dyDescent="0.25"/>
  <cols>
    <col min="1" max="1" width="9.42578125" style="1" customWidth="1"/>
    <col min="2" max="2" width="42.28515625" style="10" customWidth="1"/>
    <col min="3" max="3" width="10.5703125" style="1" hidden="1" customWidth="1"/>
    <col min="4" max="4" width="8.42578125" style="1" customWidth="1"/>
    <col min="5" max="5" width="14.5703125" style="1" customWidth="1"/>
    <col min="6" max="6" width="14.85546875" style="1" customWidth="1"/>
    <col min="7" max="7" width="14.5703125" style="1" customWidth="1"/>
    <col min="8" max="8" width="15.28515625" style="1" customWidth="1"/>
    <col min="9" max="9" width="5.42578125" style="1" hidden="1" customWidth="1"/>
    <col min="10" max="10" width="6.140625" style="1" hidden="1" customWidth="1"/>
    <col min="11" max="11" width="6.5703125" style="1" hidden="1" customWidth="1"/>
    <col min="12" max="12" width="8.140625" style="1" hidden="1" customWidth="1"/>
    <col min="13" max="13" width="16.28515625" style="1" customWidth="1"/>
    <col min="14" max="14" width="15.42578125" style="1" customWidth="1"/>
    <col min="15" max="15" width="14.5703125" style="1" customWidth="1"/>
    <col min="16" max="16" width="24" style="1" customWidth="1"/>
    <col min="17" max="17" width="13.5703125" style="1" customWidth="1"/>
    <col min="18" max="18" width="12.28515625" style="1" customWidth="1"/>
    <col min="19" max="19" width="22.7109375" style="1" customWidth="1"/>
    <col min="20" max="20" width="13" style="1" customWidth="1"/>
    <col min="21" max="16384" width="9.140625" style="1"/>
  </cols>
  <sheetData>
    <row r="1" spans="1:21" ht="11.25" customHeight="1" x14ac:dyDescent="0.25">
      <c r="P1" s="45"/>
      <c r="Q1" s="46"/>
      <c r="R1" s="46"/>
      <c r="S1" s="46"/>
    </row>
    <row r="2" spans="1:21" ht="36" customHeight="1" x14ac:dyDescent="0.2">
      <c r="A2" s="47" t="s">
        <v>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1" ht="36" customHeight="1" x14ac:dyDescent="0.2">
      <c r="A3" s="53" t="s">
        <v>24</v>
      </c>
      <c r="B3" s="53"/>
      <c r="C3" s="53"/>
      <c r="D3" s="53"/>
      <c r="E3" s="53"/>
      <c r="F3" s="53"/>
      <c r="G3" s="53"/>
      <c r="H3" s="54" t="s">
        <v>29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21" ht="36" customHeight="1" x14ac:dyDescent="0.2">
      <c r="A4" s="53" t="s">
        <v>25</v>
      </c>
      <c r="B4" s="53"/>
      <c r="C4" s="53"/>
      <c r="D4" s="53"/>
      <c r="E4" s="53"/>
      <c r="F4" s="53"/>
      <c r="G4" s="53"/>
      <c r="H4" s="55" t="s">
        <v>30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21" ht="38.25" customHeight="1" x14ac:dyDescent="0.2">
      <c r="A5" s="53" t="s">
        <v>27</v>
      </c>
      <c r="B5" s="53"/>
      <c r="C5" s="53"/>
      <c r="D5" s="53"/>
      <c r="E5" s="53"/>
      <c r="F5" s="53"/>
      <c r="G5" s="53"/>
      <c r="H5" s="56">
        <v>46170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1" ht="143.25" customHeight="1" x14ac:dyDescent="0.2">
      <c r="A6" s="51" t="s">
        <v>0</v>
      </c>
      <c r="B6" s="48" t="s">
        <v>28</v>
      </c>
      <c r="C6" s="49" t="s">
        <v>2</v>
      </c>
      <c r="D6" s="49" t="s">
        <v>1</v>
      </c>
      <c r="E6" s="49" t="s">
        <v>15</v>
      </c>
      <c r="F6" s="49" t="s">
        <v>16</v>
      </c>
      <c r="G6" s="49"/>
      <c r="H6" s="49"/>
      <c r="I6" s="49"/>
      <c r="J6" s="51" t="s">
        <v>9</v>
      </c>
      <c r="K6" s="51"/>
      <c r="L6" s="51" t="s">
        <v>13</v>
      </c>
      <c r="M6" s="52" t="s">
        <v>10</v>
      </c>
      <c r="N6" s="52"/>
      <c r="O6" s="52"/>
      <c r="P6" s="50" t="s">
        <v>11</v>
      </c>
      <c r="Q6" s="50"/>
      <c r="R6" s="50"/>
      <c r="S6" s="50"/>
    </row>
    <row r="7" spans="1:21" ht="210" customHeight="1" thickBot="1" x14ac:dyDescent="0.25">
      <c r="A7" s="51"/>
      <c r="B7" s="48"/>
      <c r="C7" s="49"/>
      <c r="D7" s="49"/>
      <c r="E7" s="49"/>
      <c r="F7" s="38" t="s">
        <v>18</v>
      </c>
      <c r="G7" s="38" t="s">
        <v>19</v>
      </c>
      <c r="H7" s="38" t="s">
        <v>20</v>
      </c>
      <c r="I7" s="26"/>
      <c r="J7" s="16"/>
      <c r="K7" s="16"/>
      <c r="L7" s="51"/>
      <c r="M7" s="22" t="s">
        <v>5</v>
      </c>
      <c r="N7" s="22" t="s">
        <v>3</v>
      </c>
      <c r="O7" s="22" t="s">
        <v>4</v>
      </c>
      <c r="P7" s="27" t="s">
        <v>8</v>
      </c>
      <c r="Q7" s="28" t="s">
        <v>6</v>
      </c>
      <c r="R7" s="28" t="s">
        <v>7</v>
      </c>
      <c r="S7" s="28" t="s">
        <v>12</v>
      </c>
    </row>
    <row r="8" spans="1:21" s="31" customFormat="1" ht="54" customHeight="1" thickBot="1" x14ac:dyDescent="0.3">
      <c r="A8" s="30">
        <v>1</v>
      </c>
      <c r="B8" s="39" t="s">
        <v>31</v>
      </c>
      <c r="C8" s="32"/>
      <c r="D8" s="15" t="s">
        <v>44</v>
      </c>
      <c r="E8" s="25">
        <v>5</v>
      </c>
      <c r="F8" s="43">
        <v>6262</v>
      </c>
      <c r="G8" s="43">
        <v>6152</v>
      </c>
      <c r="H8" s="43">
        <v>5964</v>
      </c>
      <c r="I8" s="33"/>
      <c r="J8" s="33"/>
      <c r="K8" s="34"/>
      <c r="L8" s="35"/>
      <c r="M8" s="7">
        <f t="shared" ref="M8:M21" si="0">AVERAGE(F8:H8)</f>
        <v>6126</v>
      </c>
      <c r="N8" s="36">
        <f t="shared" ref="N8:N11" si="1">SQRT(((F8-M8)^2+(G8-M8)^2+(H8-M8)^2)/(3-1))</f>
        <v>150.69173832695674</v>
      </c>
      <c r="O8" s="36">
        <f t="shared" ref="O8:O11" si="2">(N8/M8)*100</f>
        <v>2.4598716671067047</v>
      </c>
      <c r="P8" s="6">
        <f t="shared" ref="P8:P11" si="3">E8/3*(SUM(F8:H8))</f>
        <v>30630</v>
      </c>
      <c r="Q8" s="9">
        <f t="shared" ref="Q8:Q11" si="4">P8/E8</f>
        <v>6126</v>
      </c>
      <c r="R8" s="24">
        <f>ROUND(Q8,2)</f>
        <v>6126</v>
      </c>
      <c r="S8" s="23">
        <f>ROUND(R8*E8,2)</f>
        <v>30630</v>
      </c>
      <c r="T8" s="37"/>
      <c r="U8" s="1"/>
    </row>
    <row r="9" spans="1:21" ht="52.5" customHeight="1" thickBot="1" x14ac:dyDescent="0.25">
      <c r="A9" s="30">
        <v>2</v>
      </c>
      <c r="B9" s="39" t="s">
        <v>32</v>
      </c>
      <c r="C9" s="14"/>
      <c r="D9" s="15" t="s">
        <v>44</v>
      </c>
      <c r="E9" s="25">
        <v>4</v>
      </c>
      <c r="F9" s="44">
        <v>6957</v>
      </c>
      <c r="G9" s="43">
        <v>6834</v>
      </c>
      <c r="H9" s="44">
        <v>6625.5</v>
      </c>
      <c r="I9" s="4"/>
      <c r="J9" s="4"/>
      <c r="K9" s="4"/>
      <c r="L9" s="4"/>
      <c r="M9" s="7">
        <f t="shared" si="0"/>
        <v>6805.5</v>
      </c>
      <c r="N9" s="8">
        <f t="shared" si="1"/>
        <v>167.57759396769009</v>
      </c>
      <c r="O9" s="8">
        <f t="shared" si="2"/>
        <v>2.4623847471558311</v>
      </c>
      <c r="P9" s="6">
        <f t="shared" si="3"/>
        <v>27222</v>
      </c>
      <c r="Q9" s="9">
        <f t="shared" si="4"/>
        <v>6805.5</v>
      </c>
      <c r="R9" s="24">
        <f t="shared" ref="R9:R11" si="5">ROUND(Q9,2)</f>
        <v>6805.5</v>
      </c>
      <c r="S9" s="23">
        <f t="shared" ref="S9:S11" si="6">ROUND(R9*E9,2)</f>
        <v>27222</v>
      </c>
      <c r="T9" s="37"/>
    </row>
    <row r="10" spans="1:21" ht="58.5" customHeight="1" thickBot="1" x14ac:dyDescent="0.25">
      <c r="A10" s="30">
        <v>3</v>
      </c>
      <c r="B10" s="39" t="s">
        <v>33</v>
      </c>
      <c r="C10" s="14"/>
      <c r="D10" s="15" t="s">
        <v>44</v>
      </c>
      <c r="E10" s="25">
        <v>4</v>
      </c>
      <c r="F10" s="44">
        <v>1501</v>
      </c>
      <c r="G10" s="43">
        <v>1485</v>
      </c>
      <c r="H10" s="44">
        <v>1432.2</v>
      </c>
      <c r="I10" s="17"/>
      <c r="J10" s="17"/>
      <c r="K10" s="17"/>
      <c r="L10" s="17"/>
      <c r="M10" s="18">
        <f t="shared" si="0"/>
        <v>1472.7333333333333</v>
      </c>
      <c r="N10" s="19">
        <f t="shared" si="1"/>
        <v>36.002962841040343</v>
      </c>
      <c r="O10" s="19">
        <f t="shared" si="2"/>
        <v>2.4446355647802505</v>
      </c>
      <c r="P10" s="20">
        <f t="shared" si="3"/>
        <v>5890.9333333333325</v>
      </c>
      <c r="Q10" s="21">
        <f t="shared" si="4"/>
        <v>1472.7333333333331</v>
      </c>
      <c r="R10" s="24">
        <f t="shared" si="5"/>
        <v>1472.73</v>
      </c>
      <c r="S10" s="23">
        <f t="shared" si="6"/>
        <v>5890.92</v>
      </c>
      <c r="T10" s="37"/>
    </row>
    <row r="11" spans="1:21" ht="58.5" customHeight="1" thickBot="1" x14ac:dyDescent="0.25">
      <c r="A11" s="30">
        <v>4</v>
      </c>
      <c r="B11" s="39" t="s">
        <v>34</v>
      </c>
      <c r="C11" s="14"/>
      <c r="D11" s="15" t="s">
        <v>44</v>
      </c>
      <c r="E11" s="25">
        <v>10</v>
      </c>
      <c r="F11" s="44">
        <v>2176</v>
      </c>
      <c r="G11" s="43">
        <v>2147</v>
      </c>
      <c r="H11" s="44">
        <v>2074.8000000000002</v>
      </c>
      <c r="I11" s="17"/>
      <c r="J11" s="17"/>
      <c r="K11" s="17"/>
      <c r="L11" s="17"/>
      <c r="M11" s="18">
        <f t="shared" si="0"/>
        <v>2132.6</v>
      </c>
      <c r="N11" s="19">
        <f t="shared" si="1"/>
        <v>52.114105576129667</v>
      </c>
      <c r="O11" s="19">
        <f t="shared" si="2"/>
        <v>2.4436887168775052</v>
      </c>
      <c r="P11" s="20">
        <f t="shared" si="3"/>
        <v>21326</v>
      </c>
      <c r="Q11" s="21">
        <f t="shared" si="4"/>
        <v>2132.6</v>
      </c>
      <c r="R11" s="24">
        <f t="shared" si="5"/>
        <v>2132.6</v>
      </c>
      <c r="S11" s="23">
        <f t="shared" si="6"/>
        <v>21326</v>
      </c>
      <c r="T11" s="37"/>
    </row>
    <row r="12" spans="1:21" ht="58.5" customHeight="1" thickBot="1" x14ac:dyDescent="0.25">
      <c r="A12" s="30">
        <v>5</v>
      </c>
      <c r="B12" s="39" t="s">
        <v>35</v>
      </c>
      <c r="C12" s="41"/>
      <c r="D12" s="15" t="s">
        <v>44</v>
      </c>
      <c r="E12" s="42">
        <v>9</v>
      </c>
      <c r="F12" s="44">
        <v>1053</v>
      </c>
      <c r="G12" s="44">
        <v>1046</v>
      </c>
      <c r="H12" s="44">
        <v>1005.9</v>
      </c>
      <c r="I12" s="17"/>
      <c r="J12" s="17"/>
      <c r="K12" s="17"/>
      <c r="L12" s="17"/>
      <c r="M12" s="18">
        <f t="shared" si="0"/>
        <v>1034.9666666666667</v>
      </c>
      <c r="N12" s="19">
        <f t="shared" ref="N12:N21" si="7">SQRT(((F12-M12)^2+(G12-M12)^2+(H12-M12)^2)/(3-1))</f>
        <v>25.414628333566753</v>
      </c>
      <c r="O12" s="19">
        <f t="shared" ref="O12:O21" si="8">(N12/M12)*100</f>
        <v>2.45559873106059</v>
      </c>
      <c r="P12" s="20">
        <f t="shared" ref="P12:P21" si="9">E12/3*(SUM(F12:H12))</f>
        <v>9314.7000000000007</v>
      </c>
      <c r="Q12" s="21">
        <f t="shared" ref="Q12:Q21" si="10">P12/E12</f>
        <v>1034.9666666666667</v>
      </c>
      <c r="R12" s="24">
        <f t="shared" ref="R12:R21" si="11">ROUND(Q12,2)</f>
        <v>1034.97</v>
      </c>
      <c r="S12" s="23">
        <f t="shared" ref="S12:S21" si="12">ROUND(R12*E12,2)</f>
        <v>9314.73</v>
      </c>
      <c r="T12" s="37"/>
    </row>
    <row r="13" spans="1:21" ht="58.5" customHeight="1" thickBot="1" x14ac:dyDescent="0.25">
      <c r="A13" s="30">
        <v>6</v>
      </c>
      <c r="B13" s="39" t="s">
        <v>36</v>
      </c>
      <c r="C13" s="41"/>
      <c r="D13" s="15" t="s">
        <v>44</v>
      </c>
      <c r="E13" s="42">
        <v>5</v>
      </c>
      <c r="F13" s="44">
        <v>3793</v>
      </c>
      <c r="G13" s="44">
        <v>3732</v>
      </c>
      <c r="H13" s="44">
        <v>3614.1</v>
      </c>
      <c r="I13" s="17"/>
      <c r="J13" s="17"/>
      <c r="K13" s="17"/>
      <c r="L13" s="17"/>
      <c r="M13" s="18">
        <f t="shared" si="0"/>
        <v>3713.0333333333333</v>
      </c>
      <c r="N13" s="19">
        <f t="shared" si="7"/>
        <v>90.945606454261124</v>
      </c>
      <c r="O13" s="19">
        <f t="shared" si="8"/>
        <v>2.4493614328157873</v>
      </c>
      <c r="P13" s="20">
        <f t="shared" si="9"/>
        <v>18565.166666666668</v>
      </c>
      <c r="Q13" s="21">
        <f t="shared" si="10"/>
        <v>3713.0333333333338</v>
      </c>
      <c r="R13" s="24">
        <f t="shared" si="11"/>
        <v>3713.03</v>
      </c>
      <c r="S13" s="23">
        <f t="shared" si="12"/>
        <v>18565.150000000001</v>
      </c>
      <c r="T13" s="37"/>
    </row>
    <row r="14" spans="1:21" ht="58.5" customHeight="1" thickBot="1" x14ac:dyDescent="0.25">
      <c r="A14" s="30">
        <v>7</v>
      </c>
      <c r="B14" s="39" t="s">
        <v>37</v>
      </c>
      <c r="C14" s="41"/>
      <c r="D14" s="15" t="s">
        <v>44</v>
      </c>
      <c r="E14" s="42">
        <v>5</v>
      </c>
      <c r="F14" s="44">
        <v>1726</v>
      </c>
      <c r="G14" s="44">
        <v>1705</v>
      </c>
      <c r="H14" s="44">
        <v>1646.4</v>
      </c>
      <c r="I14" s="17"/>
      <c r="J14" s="17"/>
      <c r="K14" s="17"/>
      <c r="L14" s="17"/>
      <c r="M14" s="18">
        <f t="shared" si="0"/>
        <v>1692.4666666666665</v>
      </c>
      <c r="N14" s="19">
        <f t="shared" si="7"/>
        <v>41.253525101902859</v>
      </c>
      <c r="O14" s="19">
        <f t="shared" si="8"/>
        <v>2.4374793261454406</v>
      </c>
      <c r="P14" s="20">
        <f t="shared" si="9"/>
        <v>8462.3333333333339</v>
      </c>
      <c r="Q14" s="21">
        <f t="shared" si="10"/>
        <v>1692.4666666666667</v>
      </c>
      <c r="R14" s="24">
        <f t="shared" si="11"/>
        <v>1692.47</v>
      </c>
      <c r="S14" s="23">
        <f t="shared" si="12"/>
        <v>8462.35</v>
      </c>
      <c r="T14" s="37"/>
    </row>
    <row r="15" spans="1:21" ht="58.5" customHeight="1" thickBot="1" x14ac:dyDescent="0.25">
      <c r="A15" s="30">
        <v>8</v>
      </c>
      <c r="B15" s="39" t="s">
        <v>38</v>
      </c>
      <c r="C15" s="41"/>
      <c r="D15" s="15" t="s">
        <v>44</v>
      </c>
      <c r="E15" s="42">
        <v>5</v>
      </c>
      <c r="F15" s="44">
        <v>530</v>
      </c>
      <c r="G15" s="44">
        <v>533</v>
      </c>
      <c r="H15" s="44">
        <v>508.2</v>
      </c>
      <c r="I15" s="17"/>
      <c r="J15" s="17"/>
      <c r="K15" s="17"/>
      <c r="L15" s="17"/>
      <c r="M15" s="18">
        <f t="shared" si="0"/>
        <v>523.73333333333335</v>
      </c>
      <c r="N15" s="19">
        <f t="shared" si="7"/>
        <v>13.535631988693158</v>
      </c>
      <c r="O15" s="19">
        <f t="shared" si="8"/>
        <v>2.5844511180040395</v>
      </c>
      <c r="P15" s="20">
        <f t="shared" si="9"/>
        <v>2618.666666666667</v>
      </c>
      <c r="Q15" s="21">
        <f t="shared" si="10"/>
        <v>523.73333333333335</v>
      </c>
      <c r="R15" s="24">
        <f t="shared" si="11"/>
        <v>523.73</v>
      </c>
      <c r="S15" s="23">
        <f t="shared" si="12"/>
        <v>2618.65</v>
      </c>
      <c r="T15" s="37"/>
    </row>
    <row r="16" spans="1:21" ht="58.5" customHeight="1" thickBot="1" x14ac:dyDescent="0.25">
      <c r="A16" s="30">
        <v>9</v>
      </c>
      <c r="B16" s="39" t="s">
        <v>39</v>
      </c>
      <c r="C16" s="41"/>
      <c r="D16" s="15" t="s">
        <v>44</v>
      </c>
      <c r="E16" s="42">
        <v>1</v>
      </c>
      <c r="F16" s="44">
        <v>508</v>
      </c>
      <c r="G16" s="44">
        <v>511</v>
      </c>
      <c r="H16" s="44">
        <v>487.2</v>
      </c>
      <c r="I16" s="17"/>
      <c r="J16" s="17"/>
      <c r="K16" s="17"/>
      <c r="L16" s="17"/>
      <c r="M16" s="18">
        <f t="shared" si="0"/>
        <v>502.06666666666666</v>
      </c>
      <c r="N16" s="19">
        <f t="shared" si="7"/>
        <v>12.961995731110758</v>
      </c>
      <c r="O16" s="19">
        <f t="shared" si="8"/>
        <v>2.5817280038064183</v>
      </c>
      <c r="P16" s="20">
        <f t="shared" si="9"/>
        <v>502.06666666666666</v>
      </c>
      <c r="Q16" s="21">
        <f t="shared" si="10"/>
        <v>502.06666666666666</v>
      </c>
      <c r="R16" s="24">
        <f t="shared" si="11"/>
        <v>502.07</v>
      </c>
      <c r="S16" s="23">
        <f t="shared" si="12"/>
        <v>502.07</v>
      </c>
      <c r="T16" s="37"/>
    </row>
    <row r="17" spans="1:20" ht="58.5" customHeight="1" thickBot="1" x14ac:dyDescent="0.25">
      <c r="A17" s="30">
        <v>10</v>
      </c>
      <c r="B17" s="39" t="s">
        <v>40</v>
      </c>
      <c r="C17" s="41"/>
      <c r="D17" s="15" t="s">
        <v>44</v>
      </c>
      <c r="E17" s="42">
        <v>1</v>
      </c>
      <c r="F17" s="44">
        <v>852</v>
      </c>
      <c r="G17" s="44">
        <v>849</v>
      </c>
      <c r="H17" s="44">
        <v>814.8</v>
      </c>
      <c r="I17" s="17"/>
      <c r="J17" s="17"/>
      <c r="K17" s="17"/>
      <c r="L17" s="17"/>
      <c r="M17" s="18">
        <f t="shared" si="0"/>
        <v>838.6</v>
      </c>
      <c r="N17" s="19">
        <f t="shared" si="7"/>
        <v>20.665913964787549</v>
      </c>
      <c r="O17" s="19">
        <f t="shared" si="8"/>
        <v>2.4643350780810338</v>
      </c>
      <c r="P17" s="20">
        <f t="shared" si="9"/>
        <v>838.6</v>
      </c>
      <c r="Q17" s="21">
        <f t="shared" si="10"/>
        <v>838.6</v>
      </c>
      <c r="R17" s="24">
        <f t="shared" si="11"/>
        <v>838.6</v>
      </c>
      <c r="S17" s="23">
        <f t="shared" si="12"/>
        <v>838.6</v>
      </c>
      <c r="T17" s="37"/>
    </row>
    <row r="18" spans="1:20" ht="58.5" customHeight="1" thickBot="1" x14ac:dyDescent="0.25">
      <c r="A18" s="30">
        <v>11</v>
      </c>
      <c r="B18" s="39" t="s">
        <v>41</v>
      </c>
      <c r="C18" s="41"/>
      <c r="D18" s="15" t="s">
        <v>44</v>
      </c>
      <c r="E18" s="42">
        <v>1</v>
      </c>
      <c r="F18" s="44">
        <v>958</v>
      </c>
      <c r="G18" s="44">
        <v>953</v>
      </c>
      <c r="H18" s="44">
        <v>915.6</v>
      </c>
      <c r="I18" s="17"/>
      <c r="J18" s="17"/>
      <c r="K18" s="17"/>
      <c r="L18" s="17"/>
      <c r="M18" s="18">
        <f t="shared" si="0"/>
        <v>942.19999999999993</v>
      </c>
      <c r="N18" s="19">
        <f t="shared" si="7"/>
        <v>23.171534260812326</v>
      </c>
      <c r="O18" s="19">
        <f t="shared" si="8"/>
        <v>2.459301025346246</v>
      </c>
      <c r="P18" s="20">
        <f t="shared" si="9"/>
        <v>942.19999999999993</v>
      </c>
      <c r="Q18" s="21">
        <f t="shared" si="10"/>
        <v>942.19999999999993</v>
      </c>
      <c r="R18" s="24">
        <f t="shared" si="11"/>
        <v>942.2</v>
      </c>
      <c r="S18" s="23">
        <f t="shared" si="12"/>
        <v>942.2</v>
      </c>
      <c r="T18" s="37"/>
    </row>
    <row r="19" spans="1:20" ht="58.5" customHeight="1" thickBot="1" x14ac:dyDescent="0.25">
      <c r="A19" s="30">
        <v>12</v>
      </c>
      <c r="B19" s="39" t="s">
        <v>42</v>
      </c>
      <c r="C19" s="41"/>
      <c r="D19" s="15" t="s">
        <v>44</v>
      </c>
      <c r="E19" s="42">
        <v>1</v>
      </c>
      <c r="F19" s="44">
        <v>1770</v>
      </c>
      <c r="G19" s="44">
        <v>1749</v>
      </c>
      <c r="H19" s="44">
        <v>1688.4</v>
      </c>
      <c r="I19" s="17"/>
      <c r="J19" s="17"/>
      <c r="K19" s="17"/>
      <c r="L19" s="17"/>
      <c r="M19" s="18">
        <f t="shared" si="0"/>
        <v>1735.8</v>
      </c>
      <c r="N19" s="19">
        <f t="shared" si="7"/>
        <v>42.371216645265164</v>
      </c>
      <c r="O19" s="19">
        <f t="shared" si="8"/>
        <v>2.4410195094633691</v>
      </c>
      <c r="P19" s="20">
        <f t="shared" si="9"/>
        <v>1735.7999999999997</v>
      </c>
      <c r="Q19" s="21">
        <f t="shared" si="10"/>
        <v>1735.7999999999997</v>
      </c>
      <c r="R19" s="24">
        <f t="shared" si="11"/>
        <v>1735.8</v>
      </c>
      <c r="S19" s="23">
        <f t="shared" si="12"/>
        <v>1735.8</v>
      </c>
      <c r="T19" s="37"/>
    </row>
    <row r="20" spans="1:20" ht="58.5" customHeight="1" thickBot="1" x14ac:dyDescent="0.25">
      <c r="A20" s="30">
        <v>13</v>
      </c>
      <c r="B20" s="39" t="s">
        <v>43</v>
      </c>
      <c r="C20" s="41"/>
      <c r="D20" s="15" t="s">
        <v>44</v>
      </c>
      <c r="E20" s="42">
        <v>16</v>
      </c>
      <c r="F20" s="44">
        <v>4340</v>
      </c>
      <c r="G20" s="44">
        <v>4268</v>
      </c>
      <c r="H20" s="44">
        <v>4134.8999999999996</v>
      </c>
      <c r="I20" s="17"/>
      <c r="J20" s="17"/>
      <c r="K20" s="17"/>
      <c r="L20" s="17"/>
      <c r="M20" s="18">
        <f t="shared" si="0"/>
        <v>4247.6333333333332</v>
      </c>
      <c r="N20" s="19">
        <f t="shared" si="7"/>
        <v>104.05577030291676</v>
      </c>
      <c r="O20" s="19">
        <f t="shared" si="8"/>
        <v>2.4497352322371695</v>
      </c>
      <c r="P20" s="20">
        <f t="shared" si="9"/>
        <v>67962.133333333331</v>
      </c>
      <c r="Q20" s="21">
        <f t="shared" si="10"/>
        <v>4247.6333333333332</v>
      </c>
      <c r="R20" s="24">
        <f t="shared" si="11"/>
        <v>4247.63</v>
      </c>
      <c r="S20" s="23">
        <f t="shared" si="12"/>
        <v>67962.080000000002</v>
      </c>
      <c r="T20" s="37"/>
    </row>
    <row r="21" spans="1:20" ht="58.5" customHeight="1" thickBot="1" x14ac:dyDescent="0.25">
      <c r="A21" s="30">
        <v>14</v>
      </c>
      <c r="B21" s="39" t="s">
        <v>39</v>
      </c>
      <c r="C21" s="41"/>
      <c r="D21" s="15" t="s">
        <v>44</v>
      </c>
      <c r="E21" s="42">
        <v>1</v>
      </c>
      <c r="F21" s="44">
        <v>508</v>
      </c>
      <c r="G21" s="44">
        <v>511</v>
      </c>
      <c r="H21" s="44">
        <v>487.2</v>
      </c>
      <c r="I21" s="17"/>
      <c r="J21" s="17"/>
      <c r="K21" s="17"/>
      <c r="L21" s="17"/>
      <c r="M21" s="18">
        <f t="shared" si="0"/>
        <v>502.06666666666666</v>
      </c>
      <c r="N21" s="19">
        <f t="shared" si="7"/>
        <v>12.961995731110758</v>
      </c>
      <c r="O21" s="19">
        <f t="shared" si="8"/>
        <v>2.5817280038064183</v>
      </c>
      <c r="P21" s="20">
        <f t="shared" si="9"/>
        <v>502.06666666666666</v>
      </c>
      <c r="Q21" s="21">
        <f t="shared" si="10"/>
        <v>502.06666666666666</v>
      </c>
      <c r="R21" s="24">
        <f t="shared" si="11"/>
        <v>502.07</v>
      </c>
      <c r="S21" s="23">
        <f t="shared" si="12"/>
        <v>502.07</v>
      </c>
      <c r="T21" s="37"/>
    </row>
    <row r="22" spans="1:20" ht="44.25" customHeight="1" x14ac:dyDescent="0.3">
      <c r="A22" s="5"/>
      <c r="B22" s="29"/>
      <c r="C22" s="60" t="s">
        <v>14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  <c r="S22" s="23">
        <f>SUM(S8:S21)</f>
        <v>196512.62</v>
      </c>
      <c r="T22" s="37"/>
    </row>
    <row r="23" spans="1:20" ht="81.75" customHeight="1" x14ac:dyDescent="0.2">
      <c r="B23" s="63" t="s">
        <v>17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20" ht="1.5" customHeight="1" x14ac:dyDescent="0.25">
      <c r="C24" s="2"/>
      <c r="D24" s="2"/>
      <c r="E24" s="3"/>
      <c r="F24" s="4"/>
      <c r="G24" s="4"/>
      <c r="H24" s="4"/>
      <c r="I24" s="4"/>
      <c r="J24" s="4"/>
      <c r="K24" s="4"/>
      <c r="L24" s="4"/>
      <c r="M24" s="2"/>
    </row>
    <row r="25" spans="1:20" ht="12.75" hidden="1" customHeight="1" x14ac:dyDescent="0.25">
      <c r="C25" s="2"/>
      <c r="D25" s="2"/>
      <c r="E25" s="3"/>
      <c r="F25" s="4"/>
      <c r="G25" s="4"/>
      <c r="H25" s="4"/>
      <c r="I25" s="4"/>
      <c r="J25" s="4"/>
      <c r="K25" s="4"/>
      <c r="L25" s="4"/>
      <c r="M25" s="2"/>
    </row>
    <row r="26" spans="1:20" ht="12.75" customHeight="1" x14ac:dyDescent="0.25">
      <c r="C26" s="2"/>
      <c r="D26" s="2"/>
      <c r="E26" s="3"/>
      <c r="F26" s="4"/>
      <c r="G26" s="4"/>
      <c r="H26" s="4"/>
      <c r="I26" s="4"/>
      <c r="J26" s="4"/>
      <c r="K26" s="4"/>
      <c r="L26" s="4"/>
      <c r="M26" s="2"/>
    </row>
    <row r="27" spans="1:20" ht="78.75" customHeight="1" x14ac:dyDescent="0.2">
      <c r="B27" s="65" t="s">
        <v>22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20" ht="30.75" customHeight="1" x14ac:dyDescent="0.25">
      <c r="B28" s="66" t="s">
        <v>23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20" ht="12.75" customHeight="1" x14ac:dyDescent="0.25">
      <c r="B29" s="64"/>
      <c r="C29" s="64"/>
      <c r="D29" s="11"/>
      <c r="E29" s="12"/>
      <c r="F29" s="59"/>
      <c r="G29" s="59"/>
      <c r="H29" s="59"/>
      <c r="I29" s="4"/>
      <c r="J29" s="4"/>
      <c r="K29" s="4"/>
      <c r="L29" s="4"/>
      <c r="M29" s="2"/>
    </row>
    <row r="30" spans="1:20" ht="25.5" customHeight="1" x14ac:dyDescent="0.25">
      <c r="B30" s="58"/>
      <c r="C30" s="58"/>
      <c r="D30" s="59"/>
      <c r="E30" s="59"/>
      <c r="F30" s="59"/>
      <c r="G30" s="59"/>
      <c r="H30" s="59"/>
      <c r="I30" s="4"/>
      <c r="J30" s="4"/>
      <c r="K30" s="4"/>
      <c r="L30" s="4"/>
      <c r="M30" s="2"/>
      <c r="S30" s="13"/>
    </row>
    <row r="31" spans="1:20" ht="12.75" customHeight="1" x14ac:dyDescent="0.25">
      <c r="C31" s="2"/>
      <c r="D31" s="2"/>
      <c r="E31" s="3"/>
      <c r="F31" s="4"/>
      <c r="G31" s="4"/>
      <c r="H31" s="4"/>
      <c r="I31" s="4"/>
      <c r="J31" s="4"/>
      <c r="K31" s="4"/>
      <c r="L31" s="4"/>
      <c r="M31" s="2"/>
    </row>
    <row r="32" spans="1:20" ht="12.75" customHeight="1" x14ac:dyDescent="0.25">
      <c r="C32" s="2"/>
      <c r="D32" s="2"/>
      <c r="E32" s="3"/>
      <c r="F32" s="4"/>
      <c r="G32" s="4"/>
      <c r="H32" s="4"/>
      <c r="I32" s="4"/>
      <c r="J32" s="4"/>
      <c r="K32" s="4"/>
      <c r="L32" s="4"/>
      <c r="M32" s="2"/>
      <c r="P32" s="40" t="s">
        <v>21</v>
      </c>
    </row>
    <row r="33" spans="3:13" ht="12.75" customHeight="1" x14ac:dyDescent="0.25">
      <c r="C33" s="2"/>
      <c r="D33" s="2"/>
      <c r="E33" s="3"/>
      <c r="F33" s="4"/>
      <c r="G33" s="4"/>
      <c r="H33" s="4"/>
      <c r="I33" s="4"/>
      <c r="J33" s="4"/>
      <c r="K33" s="4"/>
      <c r="L33" s="4"/>
      <c r="M33" s="2"/>
    </row>
    <row r="34" spans="3:13" ht="12.75" customHeight="1" x14ac:dyDescent="0.25">
      <c r="C34" s="2"/>
      <c r="D34" s="2"/>
      <c r="E34" s="3"/>
      <c r="F34" s="4"/>
      <c r="G34" s="4"/>
      <c r="H34" s="4"/>
      <c r="I34" s="4"/>
      <c r="J34" s="4"/>
      <c r="K34" s="4"/>
      <c r="L34" s="4"/>
      <c r="M34" s="2"/>
    </row>
    <row r="35" spans="3:13" ht="12.75" customHeight="1" x14ac:dyDescent="0.25">
      <c r="C35" s="2"/>
      <c r="D35" s="2"/>
      <c r="E35" s="3"/>
      <c r="F35" s="4"/>
      <c r="G35" s="4"/>
      <c r="H35" s="4"/>
      <c r="I35" s="4"/>
      <c r="J35" s="4"/>
      <c r="K35" s="4"/>
      <c r="L35" s="4"/>
      <c r="M35" s="2"/>
    </row>
    <row r="36" spans="3:13" ht="12.75" customHeight="1" x14ac:dyDescent="0.25">
      <c r="C36" s="2"/>
      <c r="D36" s="2"/>
      <c r="E36" s="3"/>
      <c r="F36" s="4"/>
      <c r="G36" s="4"/>
      <c r="H36" s="4"/>
      <c r="I36" s="4"/>
      <c r="J36" s="4"/>
      <c r="K36" s="4"/>
      <c r="L36" s="4"/>
      <c r="M36" s="2"/>
    </row>
    <row r="37" spans="3:13" ht="12.75" customHeight="1" x14ac:dyDescent="0.25">
      <c r="C37" s="2"/>
      <c r="D37" s="2"/>
      <c r="E37" s="3"/>
      <c r="F37" s="4"/>
      <c r="G37" s="4"/>
      <c r="H37" s="4"/>
      <c r="I37" s="4"/>
      <c r="J37" s="4"/>
      <c r="K37" s="4"/>
      <c r="L37" s="4"/>
      <c r="M37" s="2"/>
    </row>
    <row r="38" spans="3:13" ht="12.75" customHeight="1" x14ac:dyDescent="0.25">
      <c r="C38" s="2"/>
      <c r="D38" s="2"/>
      <c r="E38" s="3"/>
      <c r="F38" s="4"/>
      <c r="G38" s="4"/>
      <c r="H38" s="4"/>
      <c r="I38" s="4"/>
      <c r="J38" s="4"/>
      <c r="K38" s="4"/>
      <c r="L38" s="4"/>
      <c r="M38" s="2"/>
    </row>
    <row r="39" spans="3:13" ht="12.75" customHeight="1" x14ac:dyDescent="0.25">
      <c r="C39" s="2"/>
      <c r="D39" s="2"/>
      <c r="E39" s="3"/>
      <c r="F39" s="4"/>
      <c r="G39" s="4"/>
      <c r="H39" s="4"/>
      <c r="I39" s="4"/>
      <c r="J39" s="4"/>
      <c r="K39" s="4"/>
      <c r="L39" s="4"/>
      <c r="M39" s="2"/>
    </row>
    <row r="40" spans="3:13" ht="12.75" customHeight="1" x14ac:dyDescent="0.25">
      <c r="C40" s="2"/>
      <c r="D40" s="2"/>
      <c r="E40" s="3"/>
      <c r="F40" s="4"/>
      <c r="G40" s="4"/>
      <c r="H40" s="4"/>
      <c r="I40" s="4"/>
      <c r="J40" s="4"/>
      <c r="K40" s="4"/>
      <c r="L40" s="4"/>
      <c r="M40" s="2"/>
    </row>
    <row r="41" spans="3:13" ht="12.75" customHeight="1" x14ac:dyDescent="0.25">
      <c r="C41" s="2"/>
      <c r="D41" s="2"/>
      <c r="E41" s="3"/>
      <c r="F41" s="4"/>
      <c r="G41" s="4"/>
      <c r="H41" s="4"/>
      <c r="I41" s="4"/>
      <c r="J41" s="4"/>
      <c r="K41" s="4"/>
      <c r="L41" s="4"/>
      <c r="M41" s="2"/>
    </row>
    <row r="42" spans="3:13" ht="12.75" customHeight="1" x14ac:dyDescent="0.25">
      <c r="C42" s="2"/>
      <c r="D42" s="2"/>
      <c r="E42" s="3"/>
      <c r="F42" s="4"/>
      <c r="G42" s="4"/>
      <c r="H42" s="4"/>
      <c r="I42" s="4"/>
      <c r="J42" s="4"/>
      <c r="K42" s="4"/>
      <c r="L42" s="4"/>
      <c r="M42" s="2"/>
    </row>
    <row r="43" spans="3:13" ht="12.75" customHeight="1" x14ac:dyDescent="0.25">
      <c r="C43" s="2"/>
      <c r="D43" s="2"/>
      <c r="E43" s="3"/>
      <c r="F43" s="4"/>
      <c r="G43" s="4"/>
      <c r="H43" s="4"/>
      <c r="I43" s="4"/>
      <c r="J43" s="4"/>
      <c r="K43" s="4"/>
      <c r="L43" s="4"/>
      <c r="M43" s="2"/>
    </row>
    <row r="44" spans="3:13" ht="12.75" customHeight="1" x14ac:dyDescent="0.25">
      <c r="C44" s="2"/>
      <c r="D44" s="2"/>
      <c r="E44" s="3"/>
      <c r="F44" s="4"/>
      <c r="G44" s="4"/>
      <c r="H44" s="4"/>
      <c r="I44" s="4"/>
      <c r="J44" s="4"/>
      <c r="K44" s="4"/>
      <c r="L44" s="4"/>
      <c r="M44" s="2"/>
    </row>
    <row r="45" spans="3:13" ht="12.75" customHeight="1" x14ac:dyDescent="0.25">
      <c r="C45" s="2"/>
      <c r="D45" s="2"/>
      <c r="E45" s="3"/>
      <c r="F45" s="4"/>
      <c r="G45" s="4"/>
      <c r="H45" s="4"/>
      <c r="I45" s="4"/>
      <c r="J45" s="4"/>
      <c r="K45" s="4"/>
      <c r="L45" s="4"/>
      <c r="M45" s="2"/>
    </row>
    <row r="46" spans="3:13" ht="12.75" customHeight="1" x14ac:dyDescent="0.25">
      <c r="C46" s="2"/>
      <c r="D46" s="2"/>
      <c r="E46" s="3"/>
      <c r="F46" s="4"/>
      <c r="G46" s="4"/>
      <c r="H46" s="4"/>
      <c r="I46" s="4"/>
      <c r="J46" s="4"/>
      <c r="K46" s="4"/>
      <c r="L46" s="4"/>
      <c r="M46" s="2"/>
    </row>
    <row r="47" spans="3:13" ht="12.75" customHeight="1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3:13" ht="12.75" customHeight="1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3:13" ht="12.75" customHeight="1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3:13" ht="12.75" customHeight="1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3:13" ht="12.75" customHeight="1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3:13" ht="12.75" customHeight="1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3:13" ht="12.75" customHeight="1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3:13" ht="12.75" customHeight="1" x14ac:dyDescent="0.25"/>
    <row r="55" spans="3:13" ht="12.75" customHeight="1" x14ac:dyDescent="0.25"/>
  </sheetData>
  <mergeCells count="27">
    <mergeCell ref="A5:G5"/>
    <mergeCell ref="H5:S5"/>
    <mergeCell ref="B30:C30"/>
    <mergeCell ref="D30:E30"/>
    <mergeCell ref="F30:H30"/>
    <mergeCell ref="C22:R22"/>
    <mergeCell ref="B23:S23"/>
    <mergeCell ref="B29:C29"/>
    <mergeCell ref="F29:H29"/>
    <mergeCell ref="B27:N27"/>
    <mergeCell ref="B28:N28"/>
    <mergeCell ref="P1:S1"/>
    <mergeCell ref="A2:S2"/>
    <mergeCell ref="B6:B7"/>
    <mergeCell ref="C6:C7"/>
    <mergeCell ref="D6:D7"/>
    <mergeCell ref="P6:S6"/>
    <mergeCell ref="A6:A7"/>
    <mergeCell ref="J6:K6"/>
    <mergeCell ref="M6:O6"/>
    <mergeCell ref="L6:L7"/>
    <mergeCell ref="F6:I6"/>
    <mergeCell ref="E6:E7"/>
    <mergeCell ref="A3:G3"/>
    <mergeCell ref="H3:S3"/>
    <mergeCell ref="A4:G4"/>
    <mergeCell ref="H4:S4"/>
  </mergeCells>
  <phoneticPr fontId="0" type="noConversion"/>
  <pageMargins left="0.25" right="0.25" top="0.75" bottom="0.75" header="0.3" footer="0.3"/>
  <pageSetup paperSize="9" scale="59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Рыбаловлева Анна Андреевна</dc:creator>
  <cp:lastModifiedBy>User</cp:lastModifiedBy>
  <cp:lastPrinted>2022-04-08T12:26:24Z</cp:lastPrinted>
  <dcterms:created xsi:type="dcterms:W3CDTF">2014-01-15T18:15:09Z</dcterms:created>
  <dcterms:modified xsi:type="dcterms:W3CDTF">2026-05-28T10:05:29Z</dcterms:modified>
</cp:coreProperties>
</file>