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412 Поставка компьютерного оборудования и комплектующих 4 000 000\"/>
    </mc:Choice>
  </mc:AlternateContent>
  <xr:revisionPtr revIDLastSave="0" documentId="8_{CB43CEDE-CE17-4CE4-BF7D-8FF325B4DA84}" xr6:coauthVersionLast="47" xr6:coauthVersionMax="47" xr10:uidLastSave="{00000000-0000-0000-0000-000000000000}"/>
  <bookViews>
    <workbookView xWindow="-120" yWindow="-120" windowWidth="29040" windowHeight="15840" xr2:uid="{E036288C-1240-4E09-B42C-9672560C5602}"/>
  </bookViews>
  <sheets>
    <sheet name="НМЦ" sheetId="1" r:id="rId1"/>
  </sheets>
  <externalReferences>
    <externalReference r:id="rId2"/>
  </externalReferences>
  <definedNames>
    <definedName name="ДаНет">#N/A</definedName>
    <definedName name="_xlnm.Print_Area" localSheetId="0">НМЦ!$A$3:$M$268</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6" i="1" l="1"/>
  <c r="B265" i="1"/>
  <c r="K262" i="1"/>
  <c r="B262" i="1"/>
  <c r="H258" i="1"/>
  <c r="G258" i="1"/>
  <c r="F258" i="1"/>
  <c r="E258" i="1"/>
  <c r="J258" i="1" s="1"/>
  <c r="J257" i="1"/>
  <c r="K257" i="1" s="1"/>
  <c r="L257" i="1" s="1"/>
  <c r="M257" i="1" s="1"/>
  <c r="I257" i="1"/>
  <c r="K256" i="1"/>
  <c r="L256" i="1" s="1"/>
  <c r="M256" i="1" s="1"/>
  <c r="J256" i="1"/>
  <c r="I256" i="1"/>
  <c r="J255" i="1"/>
  <c r="K255" i="1" s="1"/>
  <c r="L255" i="1" s="1"/>
  <c r="M255" i="1" s="1"/>
  <c r="I255" i="1"/>
  <c r="J254" i="1"/>
  <c r="I254" i="1"/>
  <c r="J253" i="1"/>
  <c r="K253" i="1" s="1"/>
  <c r="L253" i="1" s="1"/>
  <c r="M253" i="1" s="1"/>
  <c r="I253" i="1"/>
  <c r="K252" i="1"/>
  <c r="L252" i="1" s="1"/>
  <c r="M252" i="1" s="1"/>
  <c r="J252" i="1"/>
  <c r="I252" i="1"/>
  <c r="J251" i="1"/>
  <c r="K251" i="1" s="1"/>
  <c r="L251" i="1" s="1"/>
  <c r="M251" i="1" s="1"/>
  <c r="I251" i="1"/>
  <c r="J250" i="1"/>
  <c r="I250" i="1"/>
  <c r="J249" i="1"/>
  <c r="K249" i="1" s="1"/>
  <c r="L249" i="1" s="1"/>
  <c r="M249" i="1" s="1"/>
  <c r="I249" i="1"/>
  <c r="K248" i="1"/>
  <c r="L248" i="1" s="1"/>
  <c r="M248" i="1" s="1"/>
  <c r="J248" i="1"/>
  <c r="I248" i="1"/>
  <c r="L247" i="1"/>
  <c r="M247" i="1" s="1"/>
  <c r="J247" i="1"/>
  <c r="K247" i="1" s="1"/>
  <c r="I247" i="1"/>
  <c r="M246" i="1"/>
  <c r="J246" i="1"/>
  <c r="K246" i="1" s="1"/>
  <c r="L246" i="1" s="1"/>
  <c r="I246" i="1"/>
  <c r="J245" i="1"/>
  <c r="K245" i="1" s="1"/>
  <c r="L245" i="1" s="1"/>
  <c r="M245" i="1" s="1"/>
  <c r="I245" i="1"/>
  <c r="K244" i="1"/>
  <c r="L244" i="1" s="1"/>
  <c r="M244" i="1" s="1"/>
  <c r="J244" i="1"/>
  <c r="I244" i="1"/>
  <c r="L243" i="1"/>
  <c r="M243" i="1" s="1"/>
  <c r="J243" i="1"/>
  <c r="K243" i="1" s="1"/>
  <c r="I243" i="1"/>
  <c r="J242" i="1"/>
  <c r="K242" i="1" s="1"/>
  <c r="L242" i="1" s="1"/>
  <c r="M242" i="1" s="1"/>
  <c r="I242" i="1"/>
  <c r="J241" i="1"/>
  <c r="K241" i="1" s="1"/>
  <c r="L241" i="1" s="1"/>
  <c r="M241" i="1" s="1"/>
  <c r="I241" i="1"/>
  <c r="K240" i="1"/>
  <c r="L240" i="1" s="1"/>
  <c r="M240" i="1" s="1"/>
  <c r="J240" i="1"/>
  <c r="I240" i="1"/>
  <c r="J239" i="1"/>
  <c r="K239" i="1" s="1"/>
  <c r="L239" i="1" s="1"/>
  <c r="M239" i="1" s="1"/>
  <c r="I239" i="1"/>
  <c r="J238" i="1"/>
  <c r="I238" i="1"/>
  <c r="J237" i="1"/>
  <c r="K237" i="1" s="1"/>
  <c r="L237" i="1" s="1"/>
  <c r="M237" i="1" s="1"/>
  <c r="I237" i="1"/>
  <c r="K236" i="1"/>
  <c r="L236" i="1" s="1"/>
  <c r="M236" i="1" s="1"/>
  <c r="J236" i="1"/>
  <c r="I236" i="1"/>
  <c r="J235" i="1"/>
  <c r="K235" i="1" s="1"/>
  <c r="L235" i="1" s="1"/>
  <c r="M235" i="1" s="1"/>
  <c r="I235" i="1"/>
  <c r="J234" i="1"/>
  <c r="I234" i="1"/>
  <c r="J233" i="1"/>
  <c r="K233" i="1" s="1"/>
  <c r="L233" i="1" s="1"/>
  <c r="M233" i="1" s="1"/>
  <c r="I233" i="1"/>
  <c r="K232" i="1"/>
  <c r="L232" i="1" s="1"/>
  <c r="M232" i="1" s="1"/>
  <c r="J232" i="1"/>
  <c r="I232" i="1"/>
  <c r="L231" i="1"/>
  <c r="M231" i="1" s="1"/>
  <c r="J231" i="1"/>
  <c r="K231" i="1" s="1"/>
  <c r="I231" i="1"/>
  <c r="M230" i="1"/>
  <c r="J230" i="1"/>
  <c r="K230" i="1" s="1"/>
  <c r="L230" i="1" s="1"/>
  <c r="I230" i="1"/>
  <c r="J229" i="1"/>
  <c r="K229" i="1" s="1"/>
  <c r="L229" i="1" s="1"/>
  <c r="M229" i="1" s="1"/>
  <c r="I229" i="1"/>
  <c r="K228" i="1"/>
  <c r="L228" i="1" s="1"/>
  <c r="M228" i="1" s="1"/>
  <c r="J228" i="1"/>
  <c r="I228" i="1"/>
  <c r="L227" i="1"/>
  <c r="M227" i="1" s="1"/>
  <c r="J227" i="1"/>
  <c r="K227" i="1" s="1"/>
  <c r="I227" i="1"/>
  <c r="J226" i="1"/>
  <c r="K226" i="1" s="1"/>
  <c r="L226" i="1" s="1"/>
  <c r="M226" i="1" s="1"/>
  <c r="I226" i="1"/>
  <c r="J225" i="1"/>
  <c r="K225" i="1" s="1"/>
  <c r="L225" i="1" s="1"/>
  <c r="M225" i="1" s="1"/>
  <c r="I225" i="1"/>
  <c r="K224" i="1"/>
  <c r="L224" i="1" s="1"/>
  <c r="M224" i="1" s="1"/>
  <c r="J224" i="1"/>
  <c r="I224" i="1"/>
  <c r="J223" i="1"/>
  <c r="K223" i="1" s="1"/>
  <c r="L223" i="1" s="1"/>
  <c r="M223" i="1" s="1"/>
  <c r="I223" i="1"/>
  <c r="J222" i="1"/>
  <c r="I222" i="1"/>
  <c r="J221" i="1"/>
  <c r="K221" i="1" s="1"/>
  <c r="L221" i="1" s="1"/>
  <c r="M221" i="1" s="1"/>
  <c r="I221" i="1"/>
  <c r="K220" i="1"/>
  <c r="L220" i="1" s="1"/>
  <c r="M220" i="1" s="1"/>
  <c r="J220" i="1"/>
  <c r="I220" i="1"/>
  <c r="J219" i="1"/>
  <c r="K219" i="1" s="1"/>
  <c r="L219" i="1" s="1"/>
  <c r="M219" i="1" s="1"/>
  <c r="I219" i="1"/>
  <c r="J218" i="1"/>
  <c r="I218" i="1"/>
  <c r="J217" i="1"/>
  <c r="K217" i="1" s="1"/>
  <c r="L217" i="1" s="1"/>
  <c r="M217" i="1" s="1"/>
  <c r="I217" i="1"/>
  <c r="K216" i="1"/>
  <c r="L216" i="1" s="1"/>
  <c r="M216" i="1" s="1"/>
  <c r="J216" i="1"/>
  <c r="I216" i="1"/>
  <c r="L215" i="1"/>
  <c r="M215" i="1" s="1"/>
  <c r="J215" i="1"/>
  <c r="K215" i="1" s="1"/>
  <c r="I215" i="1"/>
  <c r="M214" i="1"/>
  <c r="J214" i="1"/>
  <c r="K214" i="1" s="1"/>
  <c r="L214" i="1" s="1"/>
  <c r="I214" i="1"/>
  <c r="J213" i="1"/>
  <c r="K213" i="1" s="1"/>
  <c r="L213" i="1" s="1"/>
  <c r="M213" i="1" s="1"/>
  <c r="I213" i="1"/>
  <c r="K212" i="1"/>
  <c r="L212" i="1" s="1"/>
  <c r="M212" i="1" s="1"/>
  <c r="J212" i="1"/>
  <c r="I212" i="1"/>
  <c r="L211" i="1"/>
  <c r="M211" i="1" s="1"/>
  <c r="J211" i="1"/>
  <c r="K211" i="1" s="1"/>
  <c r="I211" i="1"/>
  <c r="J210" i="1"/>
  <c r="K210" i="1" s="1"/>
  <c r="L210" i="1" s="1"/>
  <c r="M210" i="1" s="1"/>
  <c r="I210" i="1"/>
  <c r="J209" i="1"/>
  <c r="K209" i="1" s="1"/>
  <c r="L209" i="1" s="1"/>
  <c r="M209" i="1" s="1"/>
  <c r="I209" i="1"/>
  <c r="K208" i="1"/>
  <c r="L208" i="1" s="1"/>
  <c r="M208" i="1" s="1"/>
  <c r="J208" i="1"/>
  <c r="I208" i="1"/>
  <c r="J207" i="1"/>
  <c r="K207" i="1" s="1"/>
  <c r="L207" i="1" s="1"/>
  <c r="M207" i="1" s="1"/>
  <c r="I207" i="1"/>
  <c r="J206" i="1"/>
  <c r="I206" i="1"/>
  <c r="J205" i="1"/>
  <c r="K205" i="1" s="1"/>
  <c r="L205" i="1" s="1"/>
  <c r="M205" i="1" s="1"/>
  <c r="I205" i="1"/>
  <c r="K204" i="1"/>
  <c r="L204" i="1" s="1"/>
  <c r="M204" i="1" s="1"/>
  <c r="J204" i="1"/>
  <c r="I204" i="1"/>
  <c r="J203" i="1"/>
  <c r="K203" i="1" s="1"/>
  <c r="L203" i="1" s="1"/>
  <c r="M203" i="1" s="1"/>
  <c r="I203" i="1"/>
  <c r="J202" i="1"/>
  <c r="I202" i="1"/>
  <c r="J201" i="1"/>
  <c r="K201" i="1" s="1"/>
  <c r="L201" i="1" s="1"/>
  <c r="M201" i="1" s="1"/>
  <c r="I201" i="1"/>
  <c r="K200" i="1"/>
  <c r="L200" i="1" s="1"/>
  <c r="M200" i="1" s="1"/>
  <c r="J200" i="1"/>
  <c r="I200" i="1"/>
  <c r="L199" i="1"/>
  <c r="M199" i="1" s="1"/>
  <c r="J199" i="1"/>
  <c r="K199" i="1" s="1"/>
  <c r="I199" i="1"/>
  <c r="M198" i="1"/>
  <c r="J198" i="1"/>
  <c r="K198" i="1" s="1"/>
  <c r="L198" i="1" s="1"/>
  <c r="I198" i="1"/>
  <c r="J197" i="1"/>
  <c r="K197" i="1" s="1"/>
  <c r="L197" i="1" s="1"/>
  <c r="M197" i="1" s="1"/>
  <c r="I197" i="1"/>
  <c r="K196" i="1"/>
  <c r="L196" i="1" s="1"/>
  <c r="M196" i="1" s="1"/>
  <c r="J196" i="1"/>
  <c r="I196" i="1"/>
  <c r="L195" i="1"/>
  <c r="M195" i="1" s="1"/>
  <c r="J195" i="1"/>
  <c r="K195" i="1" s="1"/>
  <c r="I195" i="1"/>
  <c r="J194" i="1"/>
  <c r="K194" i="1" s="1"/>
  <c r="L194" i="1" s="1"/>
  <c r="M194" i="1" s="1"/>
  <c r="I194" i="1"/>
  <c r="J193" i="1"/>
  <c r="K193" i="1" s="1"/>
  <c r="L193" i="1" s="1"/>
  <c r="M193" i="1" s="1"/>
  <c r="I193" i="1"/>
  <c r="K192" i="1"/>
  <c r="L192" i="1" s="1"/>
  <c r="M192" i="1" s="1"/>
  <c r="J192" i="1"/>
  <c r="I192" i="1"/>
  <c r="J191" i="1"/>
  <c r="K191" i="1" s="1"/>
  <c r="L191" i="1" s="1"/>
  <c r="M191" i="1" s="1"/>
  <c r="I191" i="1"/>
  <c r="J190" i="1"/>
  <c r="I190" i="1"/>
  <c r="J189" i="1"/>
  <c r="K189" i="1" s="1"/>
  <c r="L189" i="1" s="1"/>
  <c r="M189" i="1" s="1"/>
  <c r="I189" i="1"/>
  <c r="K188" i="1"/>
  <c r="L188" i="1" s="1"/>
  <c r="M188" i="1" s="1"/>
  <c r="J188" i="1"/>
  <c r="I188" i="1"/>
  <c r="J187" i="1"/>
  <c r="K187" i="1" s="1"/>
  <c r="L187" i="1" s="1"/>
  <c r="M187" i="1" s="1"/>
  <c r="I187" i="1"/>
  <c r="J186" i="1"/>
  <c r="I186" i="1"/>
  <c r="J185" i="1"/>
  <c r="K185" i="1" s="1"/>
  <c r="L185" i="1" s="1"/>
  <c r="M185" i="1" s="1"/>
  <c r="I185" i="1"/>
  <c r="K184" i="1"/>
  <c r="L184" i="1" s="1"/>
  <c r="M184" i="1" s="1"/>
  <c r="J184" i="1"/>
  <c r="I184" i="1"/>
  <c r="L183" i="1"/>
  <c r="M183" i="1" s="1"/>
  <c r="J183" i="1"/>
  <c r="K183" i="1" s="1"/>
  <c r="I183" i="1"/>
  <c r="M182" i="1"/>
  <c r="J182" i="1"/>
  <c r="K182" i="1" s="1"/>
  <c r="L182" i="1" s="1"/>
  <c r="I182" i="1"/>
  <c r="J181" i="1"/>
  <c r="K181" i="1" s="1"/>
  <c r="L181" i="1" s="1"/>
  <c r="M181" i="1" s="1"/>
  <c r="I181" i="1"/>
  <c r="K180" i="1"/>
  <c r="L180" i="1" s="1"/>
  <c r="M180" i="1" s="1"/>
  <c r="J180" i="1"/>
  <c r="I180" i="1"/>
  <c r="L179" i="1"/>
  <c r="M179" i="1" s="1"/>
  <c r="J179" i="1"/>
  <c r="K179" i="1" s="1"/>
  <c r="I179" i="1"/>
  <c r="J178" i="1"/>
  <c r="K178" i="1" s="1"/>
  <c r="L178" i="1" s="1"/>
  <c r="M178" i="1" s="1"/>
  <c r="I178" i="1"/>
  <c r="J177" i="1"/>
  <c r="K177" i="1" s="1"/>
  <c r="L177" i="1" s="1"/>
  <c r="M177" i="1" s="1"/>
  <c r="I177" i="1"/>
  <c r="K176" i="1"/>
  <c r="L176" i="1" s="1"/>
  <c r="M176" i="1" s="1"/>
  <c r="J176" i="1"/>
  <c r="I176" i="1"/>
  <c r="J175" i="1"/>
  <c r="K175" i="1" s="1"/>
  <c r="L175" i="1" s="1"/>
  <c r="M175" i="1" s="1"/>
  <c r="I175" i="1"/>
  <c r="J174" i="1"/>
  <c r="I174" i="1"/>
  <c r="K173" i="1"/>
  <c r="L173" i="1" s="1"/>
  <c r="M173" i="1" s="1"/>
  <c r="J173" i="1"/>
  <c r="I173" i="1"/>
  <c r="L172" i="1"/>
  <c r="M172" i="1" s="1"/>
  <c r="K172" i="1"/>
  <c r="J172" i="1"/>
  <c r="I172" i="1"/>
  <c r="J171" i="1"/>
  <c r="I171" i="1"/>
  <c r="M170" i="1"/>
  <c r="J170" i="1"/>
  <c r="K170" i="1" s="1"/>
  <c r="L170" i="1" s="1"/>
  <c r="I170" i="1"/>
  <c r="J169" i="1"/>
  <c r="K169" i="1" s="1"/>
  <c r="L169" i="1" s="1"/>
  <c r="M169" i="1" s="1"/>
  <c r="I169" i="1"/>
  <c r="K168" i="1"/>
  <c r="L168" i="1" s="1"/>
  <c r="M168" i="1" s="1"/>
  <c r="J168" i="1"/>
  <c r="I168" i="1"/>
  <c r="J167" i="1"/>
  <c r="K167" i="1" s="1"/>
  <c r="L167" i="1" s="1"/>
  <c r="M167" i="1" s="1"/>
  <c r="I167" i="1"/>
  <c r="J166" i="1"/>
  <c r="I166" i="1"/>
  <c r="K165" i="1"/>
  <c r="L165" i="1" s="1"/>
  <c r="M165" i="1" s="1"/>
  <c r="J165" i="1"/>
  <c r="I165" i="1"/>
  <c r="L164" i="1"/>
  <c r="M164" i="1" s="1"/>
  <c r="K164" i="1"/>
  <c r="J164" i="1"/>
  <c r="I164" i="1"/>
  <c r="J163" i="1"/>
  <c r="I163" i="1"/>
  <c r="M162" i="1"/>
  <c r="J162" i="1"/>
  <c r="K162" i="1" s="1"/>
  <c r="L162" i="1" s="1"/>
  <c r="I162" i="1"/>
  <c r="J161" i="1"/>
  <c r="K161" i="1" s="1"/>
  <c r="L161" i="1" s="1"/>
  <c r="M161" i="1" s="1"/>
  <c r="I161" i="1"/>
  <c r="K160" i="1"/>
  <c r="L160" i="1" s="1"/>
  <c r="M160" i="1" s="1"/>
  <c r="J160" i="1"/>
  <c r="I160" i="1"/>
  <c r="J159" i="1"/>
  <c r="K159" i="1" s="1"/>
  <c r="L159" i="1" s="1"/>
  <c r="M159" i="1" s="1"/>
  <c r="I159" i="1"/>
  <c r="J158" i="1"/>
  <c r="I158" i="1"/>
  <c r="K157" i="1"/>
  <c r="L157" i="1" s="1"/>
  <c r="M157" i="1" s="1"/>
  <c r="J157" i="1"/>
  <c r="I157" i="1"/>
  <c r="L156" i="1"/>
  <c r="M156" i="1" s="1"/>
  <c r="K156" i="1"/>
  <c r="J156" i="1"/>
  <c r="I156" i="1"/>
  <c r="J155" i="1"/>
  <c r="I155" i="1"/>
  <c r="M154" i="1"/>
  <c r="J154" i="1"/>
  <c r="K154" i="1" s="1"/>
  <c r="L154" i="1" s="1"/>
  <c r="I154" i="1"/>
  <c r="J153" i="1"/>
  <c r="K153" i="1" s="1"/>
  <c r="L153" i="1" s="1"/>
  <c r="M153" i="1" s="1"/>
  <c r="I153" i="1"/>
  <c r="K152" i="1"/>
  <c r="L152" i="1" s="1"/>
  <c r="M152" i="1" s="1"/>
  <c r="J152" i="1"/>
  <c r="I152" i="1"/>
  <c r="J151" i="1"/>
  <c r="K151" i="1" s="1"/>
  <c r="L151" i="1" s="1"/>
  <c r="M151" i="1" s="1"/>
  <c r="I151" i="1"/>
  <c r="J150" i="1"/>
  <c r="I150" i="1"/>
  <c r="K149" i="1"/>
  <c r="L149" i="1" s="1"/>
  <c r="M149" i="1" s="1"/>
  <c r="J149" i="1"/>
  <c r="I149" i="1"/>
  <c r="L148" i="1"/>
  <c r="M148" i="1" s="1"/>
  <c r="K148" i="1"/>
  <c r="J148" i="1"/>
  <c r="I148" i="1"/>
  <c r="J147" i="1"/>
  <c r="I147" i="1"/>
  <c r="K147" i="1" s="1"/>
  <c r="L147" i="1" s="1"/>
  <c r="M147" i="1" s="1"/>
  <c r="J146" i="1"/>
  <c r="I146" i="1"/>
  <c r="J145" i="1"/>
  <c r="I145" i="1"/>
  <c r="J144" i="1"/>
  <c r="K144" i="1" s="1"/>
  <c r="L144" i="1" s="1"/>
  <c r="M144" i="1" s="1"/>
  <c r="I144" i="1"/>
  <c r="K143" i="1"/>
  <c r="L143" i="1" s="1"/>
  <c r="M143" i="1" s="1"/>
  <c r="J143" i="1"/>
  <c r="I143" i="1"/>
  <c r="L142" i="1"/>
  <c r="M142" i="1" s="1"/>
  <c r="J142" i="1"/>
  <c r="I142" i="1"/>
  <c r="K142" i="1" s="1"/>
  <c r="J141" i="1"/>
  <c r="K141" i="1" s="1"/>
  <c r="L141" i="1" s="1"/>
  <c r="M141" i="1" s="1"/>
  <c r="I141" i="1"/>
  <c r="J140" i="1"/>
  <c r="K140" i="1" s="1"/>
  <c r="L140" i="1" s="1"/>
  <c r="M140" i="1" s="1"/>
  <c r="I140" i="1"/>
  <c r="K139" i="1"/>
  <c r="L139" i="1" s="1"/>
  <c r="M139" i="1" s="1"/>
  <c r="J139" i="1"/>
  <c r="I139" i="1"/>
  <c r="L138" i="1"/>
  <c r="M138" i="1" s="1"/>
  <c r="J138" i="1"/>
  <c r="I138" i="1"/>
  <c r="K138" i="1" s="1"/>
  <c r="J137" i="1"/>
  <c r="I137" i="1"/>
  <c r="J136" i="1"/>
  <c r="K136" i="1" s="1"/>
  <c r="L136" i="1" s="1"/>
  <c r="M136" i="1" s="1"/>
  <c r="I136" i="1"/>
  <c r="K135" i="1"/>
  <c r="L135" i="1" s="1"/>
  <c r="M135" i="1" s="1"/>
  <c r="J135" i="1"/>
  <c r="I135" i="1"/>
  <c r="J134" i="1"/>
  <c r="I134" i="1"/>
  <c r="K134" i="1" s="1"/>
  <c r="L134" i="1" s="1"/>
  <c r="M134" i="1" s="1"/>
  <c r="J133" i="1"/>
  <c r="I133" i="1"/>
  <c r="J132" i="1"/>
  <c r="K132" i="1" s="1"/>
  <c r="L132" i="1" s="1"/>
  <c r="M132" i="1" s="1"/>
  <c r="I132" i="1"/>
  <c r="K131" i="1"/>
  <c r="L131" i="1" s="1"/>
  <c r="M131" i="1" s="1"/>
  <c r="J131" i="1"/>
  <c r="I131" i="1"/>
  <c r="J130" i="1"/>
  <c r="I130" i="1"/>
  <c r="K130" i="1" s="1"/>
  <c r="L130" i="1" s="1"/>
  <c r="M130" i="1" s="1"/>
  <c r="J129" i="1"/>
  <c r="I129" i="1"/>
  <c r="J128" i="1"/>
  <c r="K128" i="1" s="1"/>
  <c r="L128" i="1" s="1"/>
  <c r="M128" i="1" s="1"/>
  <c r="I128" i="1"/>
  <c r="K127" i="1"/>
  <c r="L127" i="1" s="1"/>
  <c r="M127" i="1" s="1"/>
  <c r="J127" i="1"/>
  <c r="I127" i="1"/>
  <c r="L126" i="1"/>
  <c r="M126" i="1" s="1"/>
  <c r="J126" i="1"/>
  <c r="I126" i="1"/>
  <c r="K126" i="1" s="1"/>
  <c r="J125" i="1"/>
  <c r="K125" i="1" s="1"/>
  <c r="L125" i="1" s="1"/>
  <c r="M125" i="1" s="1"/>
  <c r="I125" i="1"/>
  <c r="J124" i="1"/>
  <c r="K124" i="1" s="1"/>
  <c r="L124" i="1" s="1"/>
  <c r="M124" i="1" s="1"/>
  <c r="I124" i="1"/>
  <c r="K123" i="1"/>
  <c r="L123" i="1" s="1"/>
  <c r="M123" i="1" s="1"/>
  <c r="J123" i="1"/>
  <c r="I123" i="1"/>
  <c r="L122" i="1"/>
  <c r="M122" i="1" s="1"/>
  <c r="J122" i="1"/>
  <c r="I122" i="1"/>
  <c r="K122" i="1" s="1"/>
  <c r="J121" i="1"/>
  <c r="I121" i="1"/>
  <c r="J120" i="1"/>
  <c r="K120" i="1" s="1"/>
  <c r="L120" i="1" s="1"/>
  <c r="M120" i="1" s="1"/>
  <c r="I120" i="1"/>
  <c r="K119" i="1"/>
  <c r="L119" i="1" s="1"/>
  <c r="M119" i="1" s="1"/>
  <c r="J119" i="1"/>
  <c r="I119" i="1"/>
  <c r="J118" i="1"/>
  <c r="I118" i="1"/>
  <c r="K118" i="1" s="1"/>
  <c r="L118" i="1" s="1"/>
  <c r="M118" i="1" s="1"/>
  <c r="J117" i="1"/>
  <c r="I117" i="1"/>
  <c r="J116" i="1"/>
  <c r="K116" i="1" s="1"/>
  <c r="L116" i="1" s="1"/>
  <c r="M116" i="1" s="1"/>
  <c r="I116" i="1"/>
  <c r="K115" i="1"/>
  <c r="L115" i="1" s="1"/>
  <c r="M115" i="1" s="1"/>
  <c r="J115" i="1"/>
  <c r="I115" i="1"/>
  <c r="J114" i="1"/>
  <c r="I114" i="1"/>
  <c r="K114" i="1" s="1"/>
  <c r="L114" i="1" s="1"/>
  <c r="M114" i="1" s="1"/>
  <c r="J113" i="1"/>
  <c r="I113" i="1"/>
  <c r="J112" i="1"/>
  <c r="K112" i="1" s="1"/>
  <c r="L112" i="1" s="1"/>
  <c r="M112" i="1" s="1"/>
  <c r="I112" i="1"/>
  <c r="K111" i="1"/>
  <c r="L111" i="1" s="1"/>
  <c r="M111" i="1" s="1"/>
  <c r="J111" i="1"/>
  <c r="I111" i="1"/>
  <c r="L110" i="1"/>
  <c r="M110" i="1" s="1"/>
  <c r="J110" i="1"/>
  <c r="I110" i="1"/>
  <c r="K110" i="1" s="1"/>
  <c r="J109" i="1"/>
  <c r="K109" i="1" s="1"/>
  <c r="L109" i="1" s="1"/>
  <c r="M109" i="1" s="1"/>
  <c r="I109" i="1"/>
  <c r="J108" i="1"/>
  <c r="K108" i="1" s="1"/>
  <c r="L108" i="1" s="1"/>
  <c r="M108" i="1" s="1"/>
  <c r="I108" i="1"/>
  <c r="K107" i="1"/>
  <c r="L107" i="1" s="1"/>
  <c r="M107" i="1" s="1"/>
  <c r="J107" i="1"/>
  <c r="I107" i="1"/>
  <c r="L106" i="1"/>
  <c r="M106" i="1" s="1"/>
  <c r="J106" i="1"/>
  <c r="I106" i="1"/>
  <c r="K106" i="1" s="1"/>
  <c r="J105" i="1"/>
  <c r="I105" i="1"/>
  <c r="J104" i="1"/>
  <c r="K104" i="1" s="1"/>
  <c r="L104" i="1" s="1"/>
  <c r="M104" i="1" s="1"/>
  <c r="I104" i="1"/>
  <c r="K103" i="1"/>
  <c r="L103" i="1" s="1"/>
  <c r="M103" i="1" s="1"/>
  <c r="J103" i="1"/>
  <c r="I103" i="1"/>
  <c r="J102" i="1"/>
  <c r="I102" i="1"/>
  <c r="K102" i="1" s="1"/>
  <c r="L102" i="1" s="1"/>
  <c r="M102" i="1" s="1"/>
  <c r="J101" i="1"/>
  <c r="I101" i="1"/>
  <c r="J100" i="1"/>
  <c r="K100" i="1" s="1"/>
  <c r="L100" i="1" s="1"/>
  <c r="M100" i="1" s="1"/>
  <c r="I100" i="1"/>
  <c r="K99" i="1"/>
  <c r="L99" i="1" s="1"/>
  <c r="M99" i="1" s="1"/>
  <c r="J99" i="1"/>
  <c r="I99" i="1"/>
  <c r="J98" i="1"/>
  <c r="I98" i="1"/>
  <c r="K98" i="1" s="1"/>
  <c r="L98" i="1" s="1"/>
  <c r="M98" i="1" s="1"/>
  <c r="J97" i="1"/>
  <c r="I97" i="1"/>
  <c r="J96" i="1"/>
  <c r="K96" i="1" s="1"/>
  <c r="L96" i="1" s="1"/>
  <c r="M96" i="1" s="1"/>
  <c r="I96" i="1"/>
  <c r="K95" i="1"/>
  <c r="L95" i="1" s="1"/>
  <c r="M95" i="1" s="1"/>
  <c r="J95" i="1"/>
  <c r="I95" i="1"/>
  <c r="L94" i="1"/>
  <c r="M94" i="1" s="1"/>
  <c r="J94" i="1"/>
  <c r="I94" i="1"/>
  <c r="K94" i="1" s="1"/>
  <c r="J93" i="1"/>
  <c r="I93" i="1"/>
  <c r="J92" i="1"/>
  <c r="K92" i="1" s="1"/>
  <c r="L92" i="1" s="1"/>
  <c r="M92" i="1" s="1"/>
  <c r="I92" i="1"/>
  <c r="L91" i="1"/>
  <c r="M91" i="1" s="1"/>
  <c r="K91" i="1"/>
  <c r="J91" i="1"/>
  <c r="I91" i="1"/>
  <c r="J90" i="1"/>
  <c r="I90" i="1"/>
  <c r="K90" i="1" s="1"/>
  <c r="L90" i="1" s="1"/>
  <c r="M90" i="1" s="1"/>
  <c r="J89" i="1"/>
  <c r="I89" i="1"/>
  <c r="J88" i="1"/>
  <c r="K88" i="1" s="1"/>
  <c r="L88" i="1" s="1"/>
  <c r="M88" i="1" s="1"/>
  <c r="I88" i="1"/>
  <c r="K87" i="1"/>
  <c r="L87" i="1" s="1"/>
  <c r="M87" i="1" s="1"/>
  <c r="J87" i="1"/>
  <c r="I87" i="1"/>
  <c r="L86" i="1"/>
  <c r="M86" i="1" s="1"/>
  <c r="J86" i="1"/>
  <c r="I86" i="1"/>
  <c r="K86" i="1" s="1"/>
  <c r="J85" i="1"/>
  <c r="I85" i="1"/>
  <c r="J84" i="1"/>
  <c r="K84" i="1" s="1"/>
  <c r="L84" i="1" s="1"/>
  <c r="M84" i="1" s="1"/>
  <c r="I84" i="1"/>
  <c r="L83" i="1"/>
  <c r="M83" i="1" s="1"/>
  <c r="K83" i="1"/>
  <c r="J83" i="1"/>
  <c r="I83" i="1"/>
  <c r="J82" i="1"/>
  <c r="I82" i="1"/>
  <c r="K82" i="1" s="1"/>
  <c r="L82" i="1" s="1"/>
  <c r="M82" i="1" s="1"/>
  <c r="J81" i="1"/>
  <c r="I81" i="1"/>
  <c r="J80" i="1"/>
  <c r="K80" i="1" s="1"/>
  <c r="L80" i="1" s="1"/>
  <c r="M80" i="1" s="1"/>
  <c r="I80" i="1"/>
  <c r="K79" i="1"/>
  <c r="L79" i="1" s="1"/>
  <c r="M79" i="1" s="1"/>
  <c r="J79" i="1"/>
  <c r="I79" i="1"/>
  <c r="L78" i="1"/>
  <c r="M78" i="1" s="1"/>
  <c r="J78" i="1"/>
  <c r="I78" i="1"/>
  <c r="K78" i="1" s="1"/>
  <c r="J77" i="1"/>
  <c r="I77" i="1"/>
  <c r="J76" i="1"/>
  <c r="K76" i="1" s="1"/>
  <c r="L76" i="1" s="1"/>
  <c r="M76" i="1" s="1"/>
  <c r="I76" i="1"/>
  <c r="L75" i="1"/>
  <c r="M75" i="1" s="1"/>
  <c r="K75" i="1"/>
  <c r="J75" i="1"/>
  <c r="I75" i="1"/>
  <c r="J74" i="1"/>
  <c r="I74" i="1"/>
  <c r="K74" i="1" s="1"/>
  <c r="L74" i="1" s="1"/>
  <c r="M74" i="1" s="1"/>
  <c r="J73" i="1"/>
  <c r="I73" i="1"/>
  <c r="J72" i="1"/>
  <c r="K72" i="1" s="1"/>
  <c r="L72" i="1" s="1"/>
  <c r="M72" i="1" s="1"/>
  <c r="I72" i="1"/>
  <c r="K71" i="1"/>
  <c r="L71" i="1" s="1"/>
  <c r="M71" i="1" s="1"/>
  <c r="J71" i="1"/>
  <c r="I71" i="1"/>
  <c r="L70" i="1"/>
  <c r="M70" i="1" s="1"/>
  <c r="J70" i="1"/>
  <c r="I70" i="1"/>
  <c r="K70" i="1" s="1"/>
  <c r="J69" i="1"/>
  <c r="I69" i="1"/>
  <c r="J68" i="1"/>
  <c r="K68" i="1" s="1"/>
  <c r="L68" i="1" s="1"/>
  <c r="M68" i="1" s="1"/>
  <c r="I68" i="1"/>
  <c r="L67" i="1"/>
  <c r="M67" i="1" s="1"/>
  <c r="K67" i="1"/>
  <c r="J67" i="1"/>
  <c r="I67" i="1"/>
  <c r="J66" i="1"/>
  <c r="I66" i="1"/>
  <c r="K66" i="1" s="1"/>
  <c r="L66" i="1" s="1"/>
  <c r="M66" i="1" s="1"/>
  <c r="J65" i="1"/>
  <c r="I65" i="1"/>
  <c r="J64" i="1"/>
  <c r="K64" i="1" s="1"/>
  <c r="L64" i="1" s="1"/>
  <c r="M64" i="1" s="1"/>
  <c r="I64" i="1"/>
  <c r="K63" i="1"/>
  <c r="L63" i="1" s="1"/>
  <c r="M63" i="1" s="1"/>
  <c r="J63" i="1"/>
  <c r="I63" i="1"/>
  <c r="L62" i="1"/>
  <c r="M62" i="1" s="1"/>
  <c r="J62" i="1"/>
  <c r="I62" i="1"/>
  <c r="K62" i="1" s="1"/>
  <c r="J61" i="1"/>
  <c r="I61" i="1"/>
  <c r="J60" i="1"/>
  <c r="K60" i="1" s="1"/>
  <c r="L60" i="1" s="1"/>
  <c r="M60" i="1" s="1"/>
  <c r="I60" i="1"/>
  <c r="L59" i="1"/>
  <c r="M59" i="1" s="1"/>
  <c r="K59" i="1"/>
  <c r="J59" i="1"/>
  <c r="I59" i="1"/>
  <c r="J58" i="1"/>
  <c r="I58" i="1"/>
  <c r="K58" i="1" s="1"/>
  <c r="L58" i="1" s="1"/>
  <c r="M58" i="1" s="1"/>
  <c r="J57" i="1"/>
  <c r="I57" i="1"/>
  <c r="J56" i="1"/>
  <c r="K56" i="1" s="1"/>
  <c r="L56" i="1" s="1"/>
  <c r="M56" i="1" s="1"/>
  <c r="I56" i="1"/>
  <c r="K55" i="1"/>
  <c r="L55" i="1" s="1"/>
  <c r="M55" i="1" s="1"/>
  <c r="J55" i="1"/>
  <c r="I55" i="1"/>
  <c r="L54" i="1"/>
  <c r="M54" i="1" s="1"/>
  <c r="J54" i="1"/>
  <c r="I54" i="1"/>
  <c r="K54" i="1" s="1"/>
  <c r="J53" i="1"/>
  <c r="I53" i="1"/>
  <c r="J52" i="1"/>
  <c r="K52" i="1" s="1"/>
  <c r="L52" i="1" s="1"/>
  <c r="M52" i="1" s="1"/>
  <c r="I52" i="1"/>
  <c r="L51" i="1"/>
  <c r="M51" i="1" s="1"/>
  <c r="K51" i="1"/>
  <c r="J51" i="1"/>
  <c r="I51" i="1"/>
  <c r="J50" i="1"/>
  <c r="I50" i="1"/>
  <c r="K50" i="1" s="1"/>
  <c r="L50" i="1" s="1"/>
  <c r="M50" i="1" s="1"/>
  <c r="J49" i="1"/>
  <c r="I49" i="1"/>
  <c r="J48" i="1"/>
  <c r="K48" i="1" s="1"/>
  <c r="L48" i="1" s="1"/>
  <c r="M48" i="1" s="1"/>
  <c r="I48" i="1"/>
  <c r="J47" i="1"/>
  <c r="K47" i="1" s="1"/>
  <c r="L47" i="1" s="1"/>
  <c r="M47" i="1" s="1"/>
  <c r="I47" i="1"/>
  <c r="K46" i="1"/>
  <c r="L46" i="1" s="1"/>
  <c r="M46" i="1" s="1"/>
  <c r="J46" i="1"/>
  <c r="I46" i="1"/>
  <c r="J45" i="1"/>
  <c r="I45" i="1"/>
  <c r="K44" i="1"/>
  <c r="L44" i="1" s="1"/>
  <c r="M44" i="1" s="1"/>
  <c r="J44" i="1"/>
  <c r="I44" i="1"/>
  <c r="K43" i="1"/>
  <c r="L43" i="1" s="1"/>
  <c r="M43" i="1" s="1"/>
  <c r="J43" i="1"/>
  <c r="I43" i="1"/>
  <c r="J42" i="1"/>
  <c r="I42" i="1"/>
  <c r="K42" i="1" s="1"/>
  <c r="L42" i="1" s="1"/>
  <c r="M42" i="1" s="1"/>
  <c r="J41" i="1"/>
  <c r="I41" i="1"/>
  <c r="J40" i="1"/>
  <c r="K40" i="1" s="1"/>
  <c r="L40" i="1" s="1"/>
  <c r="M40" i="1" s="1"/>
  <c r="I40" i="1"/>
  <c r="J39" i="1"/>
  <c r="K39" i="1" s="1"/>
  <c r="L39" i="1" s="1"/>
  <c r="M39" i="1" s="1"/>
  <c r="I39" i="1"/>
  <c r="J38" i="1"/>
  <c r="I38" i="1"/>
  <c r="K38" i="1" s="1"/>
  <c r="L38" i="1" s="1"/>
  <c r="M38" i="1" s="1"/>
  <c r="J37" i="1"/>
  <c r="I37" i="1"/>
  <c r="J36" i="1"/>
  <c r="K36" i="1" s="1"/>
  <c r="L36" i="1" s="1"/>
  <c r="M36" i="1" s="1"/>
  <c r="I36" i="1"/>
  <c r="J35" i="1"/>
  <c r="K35" i="1" s="1"/>
  <c r="L35" i="1" s="1"/>
  <c r="M35" i="1" s="1"/>
  <c r="I35" i="1"/>
  <c r="K34" i="1"/>
  <c r="L34" i="1" s="1"/>
  <c r="M34" i="1" s="1"/>
  <c r="J34" i="1"/>
  <c r="I34" i="1"/>
  <c r="J33" i="1"/>
  <c r="K33" i="1" s="1"/>
  <c r="L33" i="1" s="1"/>
  <c r="M33" i="1" s="1"/>
  <c r="I33" i="1"/>
  <c r="J32" i="1"/>
  <c r="K32" i="1" s="1"/>
  <c r="L32" i="1" s="1"/>
  <c r="M32" i="1" s="1"/>
  <c r="I32" i="1"/>
  <c r="J31" i="1"/>
  <c r="K31" i="1" s="1"/>
  <c r="L31" i="1" s="1"/>
  <c r="M31" i="1" s="1"/>
  <c r="I31" i="1"/>
  <c r="K30" i="1"/>
  <c r="L30" i="1" s="1"/>
  <c r="M30" i="1" s="1"/>
  <c r="J30" i="1"/>
  <c r="I30" i="1"/>
  <c r="J29" i="1"/>
  <c r="I29" i="1"/>
  <c r="K28" i="1"/>
  <c r="L28" i="1" s="1"/>
  <c r="M28" i="1" s="1"/>
  <c r="J28" i="1"/>
  <c r="I28" i="1"/>
  <c r="K27" i="1"/>
  <c r="L27" i="1" s="1"/>
  <c r="M27" i="1" s="1"/>
  <c r="J27" i="1"/>
  <c r="I27" i="1"/>
  <c r="J26" i="1"/>
  <c r="I26" i="1"/>
  <c r="K26" i="1" s="1"/>
  <c r="L26" i="1" s="1"/>
  <c r="M26" i="1" s="1"/>
  <c r="J25" i="1"/>
  <c r="I25" i="1"/>
  <c r="J24" i="1"/>
  <c r="K24" i="1" s="1"/>
  <c r="L24" i="1" s="1"/>
  <c r="M24" i="1" s="1"/>
  <c r="I24" i="1"/>
  <c r="J23" i="1"/>
  <c r="K23" i="1" s="1"/>
  <c r="L23" i="1" s="1"/>
  <c r="M23" i="1" s="1"/>
  <c r="I23" i="1"/>
  <c r="J22" i="1"/>
  <c r="I22" i="1"/>
  <c r="K22" i="1" s="1"/>
  <c r="L22" i="1" s="1"/>
  <c r="M22" i="1" s="1"/>
  <c r="S21" i="1"/>
  <c r="R21" i="1"/>
  <c r="K21" i="1"/>
  <c r="L21" i="1" s="1"/>
  <c r="M21" i="1" s="1"/>
  <c r="J21" i="1"/>
  <c r="I21" i="1"/>
  <c r="S20" i="1"/>
  <c r="R20" i="1"/>
  <c r="J20" i="1"/>
  <c r="K20" i="1" s="1"/>
  <c r="L20" i="1" s="1"/>
  <c r="M20" i="1" s="1"/>
  <c r="I20" i="1"/>
  <c r="S19" i="1"/>
  <c r="R19" i="1"/>
  <c r="J19" i="1"/>
  <c r="K19" i="1" s="1"/>
  <c r="L19" i="1" s="1"/>
  <c r="M19" i="1" s="1"/>
  <c r="I19" i="1"/>
  <c r="S18" i="1"/>
  <c r="R18" i="1"/>
  <c r="E18" i="1"/>
  <c r="F18" i="1" s="1"/>
  <c r="G18" i="1" s="1"/>
  <c r="H18" i="1" s="1"/>
  <c r="I18" i="1" s="1"/>
  <c r="J18" i="1" s="1"/>
  <c r="K18" i="1" s="1"/>
  <c r="L18" i="1" s="1"/>
  <c r="M18" i="1" s="1"/>
  <c r="S17" i="1"/>
  <c r="R17" i="1"/>
  <c r="N16" i="1"/>
  <c r="F10" i="1"/>
  <c r="F9" i="1"/>
  <c r="F8" i="1"/>
  <c r="F7" i="1"/>
  <c r="F6" i="1"/>
  <c r="K37" i="1" l="1"/>
  <c r="L37" i="1" s="1"/>
  <c r="M37" i="1" s="1"/>
  <c r="K53" i="1"/>
  <c r="L53" i="1" s="1"/>
  <c r="M53" i="1" s="1"/>
  <c r="K61" i="1"/>
  <c r="L61" i="1" s="1"/>
  <c r="M61" i="1" s="1"/>
  <c r="K69" i="1"/>
  <c r="L69" i="1" s="1"/>
  <c r="M69" i="1" s="1"/>
  <c r="K77" i="1"/>
  <c r="L77" i="1" s="1"/>
  <c r="M77" i="1" s="1"/>
  <c r="K85" i="1"/>
  <c r="L85" i="1" s="1"/>
  <c r="M85" i="1" s="1"/>
  <c r="K93" i="1"/>
  <c r="L93" i="1" s="1"/>
  <c r="M93" i="1" s="1"/>
  <c r="K105" i="1"/>
  <c r="L105" i="1" s="1"/>
  <c r="M105" i="1" s="1"/>
  <c r="K121" i="1"/>
  <c r="L121" i="1" s="1"/>
  <c r="M121" i="1" s="1"/>
  <c r="K137" i="1"/>
  <c r="L137" i="1" s="1"/>
  <c r="M137" i="1" s="1"/>
  <c r="K25" i="1"/>
  <c r="L25" i="1" s="1"/>
  <c r="M25" i="1" s="1"/>
  <c r="M258" i="1" s="1"/>
  <c r="K41" i="1"/>
  <c r="L41" i="1" s="1"/>
  <c r="M41" i="1" s="1"/>
  <c r="K101" i="1"/>
  <c r="L101" i="1" s="1"/>
  <c r="M101" i="1" s="1"/>
  <c r="K117" i="1"/>
  <c r="L117" i="1" s="1"/>
  <c r="M117" i="1" s="1"/>
  <c r="K133" i="1"/>
  <c r="L133" i="1" s="1"/>
  <c r="M133" i="1" s="1"/>
  <c r="K29" i="1"/>
  <c r="L29" i="1" s="1"/>
  <c r="M29" i="1" s="1"/>
  <c r="K45" i="1"/>
  <c r="L45" i="1" s="1"/>
  <c r="M45" i="1" s="1"/>
  <c r="K49" i="1"/>
  <c r="L49" i="1" s="1"/>
  <c r="M49" i="1" s="1"/>
  <c r="K57" i="1"/>
  <c r="L57" i="1" s="1"/>
  <c r="M57" i="1" s="1"/>
  <c r="K65" i="1"/>
  <c r="L65" i="1" s="1"/>
  <c r="M65" i="1" s="1"/>
  <c r="K73" i="1"/>
  <c r="L73" i="1" s="1"/>
  <c r="M73" i="1" s="1"/>
  <c r="K81" i="1"/>
  <c r="L81" i="1" s="1"/>
  <c r="M81" i="1" s="1"/>
  <c r="K89" i="1"/>
  <c r="L89" i="1" s="1"/>
  <c r="M89" i="1" s="1"/>
  <c r="K97" i="1"/>
  <c r="L97" i="1" s="1"/>
  <c r="M97" i="1" s="1"/>
  <c r="K113" i="1"/>
  <c r="L113" i="1" s="1"/>
  <c r="M113" i="1" s="1"/>
  <c r="K129" i="1"/>
  <c r="L129" i="1" s="1"/>
  <c r="M129" i="1" s="1"/>
  <c r="K145" i="1"/>
  <c r="L145" i="1" s="1"/>
  <c r="M145" i="1" s="1"/>
  <c r="K150" i="1"/>
  <c r="L150" i="1" s="1"/>
  <c r="M150" i="1" s="1"/>
  <c r="K158" i="1"/>
  <c r="L158" i="1" s="1"/>
  <c r="M158" i="1" s="1"/>
  <c r="K166" i="1"/>
  <c r="L166" i="1" s="1"/>
  <c r="M166" i="1" s="1"/>
  <c r="K174" i="1"/>
  <c r="L174" i="1" s="1"/>
  <c r="M174" i="1" s="1"/>
  <c r="K190" i="1"/>
  <c r="L190" i="1" s="1"/>
  <c r="M190" i="1" s="1"/>
  <c r="K206" i="1"/>
  <c r="L206" i="1" s="1"/>
  <c r="M206" i="1" s="1"/>
  <c r="K222" i="1"/>
  <c r="L222" i="1" s="1"/>
  <c r="M222" i="1" s="1"/>
  <c r="K238" i="1"/>
  <c r="L238" i="1" s="1"/>
  <c r="M238" i="1" s="1"/>
  <c r="K254" i="1"/>
  <c r="L254" i="1" s="1"/>
  <c r="M254" i="1" s="1"/>
  <c r="K146" i="1"/>
  <c r="L146" i="1" s="1"/>
  <c r="M146" i="1" s="1"/>
  <c r="K155" i="1"/>
  <c r="L155" i="1" s="1"/>
  <c r="M155" i="1" s="1"/>
  <c r="K163" i="1"/>
  <c r="L163" i="1" s="1"/>
  <c r="M163" i="1" s="1"/>
  <c r="K171" i="1"/>
  <c r="L171" i="1" s="1"/>
  <c r="M171" i="1" s="1"/>
  <c r="K186" i="1"/>
  <c r="L186" i="1" s="1"/>
  <c r="M186" i="1" s="1"/>
  <c r="K202" i="1"/>
  <c r="L202" i="1" s="1"/>
  <c r="M202" i="1" s="1"/>
  <c r="K218" i="1"/>
  <c r="L218" i="1" s="1"/>
  <c r="M218" i="1" s="1"/>
  <c r="K234" i="1"/>
  <c r="L234" i="1" s="1"/>
  <c r="M234" i="1" s="1"/>
  <c r="K250" i="1"/>
  <c r="L250" i="1" s="1"/>
  <c r="M250" i="1" s="1"/>
  <c r="I258" i="1"/>
  <c r="C267" i="1" l="1"/>
  <c r="F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Бакшеев Николай</author>
  </authors>
  <commentList>
    <comment ref="E259" authorId="0" shapeId="0" xr:uid="{699C5DBB-BAD2-4AF7-B91E-9AF578DBBD0C}">
      <text>
        <r>
          <rPr>
            <b/>
            <sz val="9"/>
            <color indexed="81"/>
            <rFont val="Tahoma"/>
            <family val="2"/>
            <charset val="204"/>
          </rPr>
          <t>Флекс</t>
        </r>
      </text>
    </comment>
    <comment ref="F259" authorId="0" shapeId="0" xr:uid="{E73D5AE3-D9FC-4010-8332-C6B6225DDB93}">
      <text>
        <r>
          <rPr>
            <b/>
            <sz val="9"/>
            <color indexed="81"/>
            <rFont val="Tahoma"/>
            <family val="2"/>
            <charset val="204"/>
          </rPr>
          <t>Галэкс</t>
        </r>
      </text>
    </comment>
    <comment ref="G259" authorId="0" shapeId="0" xr:uid="{A11A4A9B-4D77-4315-941D-167845ECFF57}">
      <text>
        <r>
          <rPr>
            <b/>
            <sz val="9"/>
            <color indexed="81"/>
            <rFont val="Tahoma"/>
            <family val="2"/>
            <charset val="204"/>
          </rPr>
          <t>Парус</t>
        </r>
      </text>
    </comment>
  </commentList>
</comments>
</file>

<file path=xl/sharedStrings.xml><?xml version="1.0" encoding="utf-8"?>
<sst xmlns="http://schemas.openxmlformats.org/spreadsheetml/2006/main" count="538" uniqueCount="292">
  <si>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</si>
  <si>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</si>
  <si>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</si>
  <si>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</si>
  <si>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</si>
  <si>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</si>
  <si>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</si>
  <si>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</si>
  <si>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</si>
  <si>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</si>
  <si>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</si>
  <si>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</si>
  <si>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</si>
  <si>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</si>
  <si>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 единиц товара устанавливается в размере:
(с обязательным указанием информации - с учетом или без НДС, включая все налоги, сборы и обязательные платежи)</t>
  </si>
  <si>
    <t>2 580 357 (Два миллиона пятьсот восемьдесят тысяч триста пятьдесят семь) рублей 50 копеек, в том числе НДС 22%</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</si>
  <si>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</si>
  <si>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</si>
  <si>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</si>
  <si>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</si>
  <si>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</si>
  <si>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</si>
  <si>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</si>
  <si>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</si>
  <si>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</si>
  <si>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</si>
  <si>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</si>
  <si>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</si>
  <si>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</si>
  <si>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</si>
  <si>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</si>
  <si>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</si>
  <si>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</si>
  <si>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</si>
  <si>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</si>
  <si>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</si>
  <si>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</si>
  <si>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</si>
  <si>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</si>
  <si>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пример</t>
  </si>
  <si>
    <t>KVM-переключатель</t>
  </si>
  <si>
    <t>шт.</t>
  </si>
  <si>
    <t>USB 2,0 кабель AB 3.0m экранированный (2 ферритовых фильтра)</t>
  </si>
  <si>
    <t xml:space="preserve">№4 </t>
  </si>
  <si>
    <t>USB разветвитель Gembird UHB-U2P4-02</t>
  </si>
  <si>
    <t>№5</t>
  </si>
  <si>
    <t>USB-разветвитель Gembird UHB-U2P7-02</t>
  </si>
  <si>
    <t>формулы</t>
  </si>
  <si>
    <t>USB-разветвитель Ugreen CM219</t>
  </si>
  <si>
    <t>Wi-Fi роутер Keenetic KN-3910 Challenger</t>
  </si>
  <si>
    <t>Аккумулятор 12V 7Ah CSB GP1272F2</t>
  </si>
  <si>
    <t>Аккумулятор 12V 9Ah Delta DTM 1209</t>
  </si>
  <si>
    <t>Аккумулятор GP 100AAAHC-UC2 950 мА*ч</t>
  </si>
  <si>
    <t>Аккумулятор GP 270AAHC-UC2 PET-G 2600 мА*ч</t>
  </si>
  <si>
    <t>Батарейка GP Super AA (LR6)</t>
  </si>
  <si>
    <t>Батарейка GP Super AAA (LR03)</t>
  </si>
  <si>
    <t>Батарейка GP Ultra 6LR61</t>
  </si>
  <si>
    <t>Батарейки BIOS CR2032 GP Lithium</t>
  </si>
  <si>
    <t>Блок питания AeroCool VX PLUS 450W [VX-450 PLUS]</t>
  </si>
  <si>
    <t>Блок питания Aerocool VX PLUS 550W [VX-550 PLUS]</t>
  </si>
  <si>
    <t>Блок питания Cougar STX 700W [CGR ST-700]</t>
  </si>
  <si>
    <t>Блок питания EDR-120-12</t>
  </si>
  <si>
    <t>БП 12В 2А</t>
  </si>
  <si>
    <t>БП 12В 5А</t>
  </si>
  <si>
    <t>БП 14В 3А</t>
  </si>
  <si>
    <t>БП 19-20В 4А</t>
  </si>
  <si>
    <t>БП 5В 1.5А</t>
  </si>
  <si>
    <t>Бумага A3 FUMIKO (50 листов) 200г/м2 глянцевая</t>
  </si>
  <si>
    <t>Бумага А4 IST (100 листов) 230 г/м2, глянцевая односторонняя G230-100A4</t>
  </si>
  <si>
    <t>Бумага А4 Lomond (100 листов) 160 г/м2, матовая одностор. 0102005</t>
  </si>
  <si>
    <t>Бумага А4 Lomond (100 листов) 170 г/м2, матовая двустор. 0102006</t>
  </si>
  <si>
    <t>Бумага А4 Lomond (50 листов) 230 г/м2, матовая одностор. 0102016</t>
  </si>
  <si>
    <t>Бумага А4 Lomond 0102089 220г/м2/50л./белый глянцевое/глянцевое для струйной печати</t>
  </si>
  <si>
    <t>Веб-камера Logitech C922 Pro Stream</t>
  </si>
  <si>
    <t>Вентилятор 60*60*15 5В</t>
  </si>
  <si>
    <t>Вентилятор Deepcool XFAN 120</t>
  </si>
  <si>
    <t>Вентилятор Deepcool XFAN 80</t>
  </si>
  <si>
    <t>Вентилятор ID-COOLING FL Series [FL-12025K]</t>
  </si>
  <si>
    <t>Вентилятор Xilence XF037 [XPF80.R]</t>
  </si>
  <si>
    <t>Видеокарта MSI GeForce 210 [N210-1GD3/LP]</t>
  </si>
  <si>
    <t>Видеокарта MSI GeForce GT 730 [N730-2GD3V3]</t>
  </si>
  <si>
    <t>Видеокарта MSI GeForce GTX 1650 D6 VENTUS XS OCV3 [GeForce GTX 1650 D6 VENTUS XS OCV3]</t>
  </si>
  <si>
    <t>Видеокарта Sapphire AMD Radeon RX 6500 XT PULSE OC [11314-08-20G]</t>
  </si>
  <si>
    <t>Видеорегистратор IP iFlow F-NR-108P 8-ми канальный</t>
  </si>
  <si>
    <t>Витая пара ParLan U/UTP Cat 5e 4х2х0.52 PVC 100005 Паритет</t>
  </si>
  <si>
    <t>Витая пара SkyNet CSL-FTP-4-CU</t>
  </si>
  <si>
    <t>Витая пара SkyNet Premium CSP-FTP-4-CU-OUT</t>
  </si>
  <si>
    <t>Внешний бокс Gembird EE3-U3S-80 3.5"</t>
  </si>
  <si>
    <t>Диск CD Verbatim CD-R 700 Mb</t>
  </si>
  <si>
    <t>Диск CD VS CD-RW 700 Mb</t>
  </si>
  <si>
    <t>Диск CD-R Verbatim 700Mb 52x (100шт)</t>
  </si>
  <si>
    <t>Диск CD-R Verbatim 700Mb 52x (25шт)</t>
  </si>
  <si>
    <t>Диск CD-R Verbatim 700Mb 52x (50шт)</t>
  </si>
  <si>
    <t>Диск CD-R Verbatim 700Mb 52x slim case</t>
  </si>
  <si>
    <t>Диск CD-RW Verbatim 700Mb 12x (10шт)</t>
  </si>
  <si>
    <t>Диск CD-RW Verbatim 700Mb 12x (1шт)</t>
  </si>
  <si>
    <t>Диск DVD Kodak DVD+R 4.7Gb 16x 1 Slim Case</t>
  </si>
  <si>
    <t>Диск DVD+RW Verbatim 4.7Gb 4x (1шт)</t>
  </si>
  <si>
    <t>Диск DVD-R Verbatim 4.7Gb 16x (25шт)</t>
  </si>
  <si>
    <t>Драм-картридж БУЛАТ s-Line CF257A для HP LJ M436 (Чёрный, 80000 стр.)</t>
  </si>
  <si>
    <t>Жесткий диск 1 ТБ WD Blue [WD10EZEX]</t>
  </si>
  <si>
    <t>Жесткий диск 1 ТБ WD Purple [WD10PURZ]</t>
  </si>
  <si>
    <t>Жесткий диск 10 ТБ Seagate SkyHawk AI [ST10000VE001]</t>
  </si>
  <si>
    <t>Жесткий диск 2 ТБ WD Blue [WD20EZAZ]</t>
  </si>
  <si>
    <t>Жесткий диск 6Tb Seagate ST6000VX001 Skyhawk (256Mb/5400rpm)</t>
  </si>
  <si>
    <t>Жесткий диск WD Purple 2 ТБ [WD23PURZ]</t>
  </si>
  <si>
    <t>Жесткий диск WD Purple 8 ТБ [WD85PURZ]</t>
  </si>
  <si>
    <t>Жесткий диск WD Purple Pro 10 ТБ  [WD102PURP]</t>
  </si>
  <si>
    <t>Жесткий диск WD Purple Surveillance 6 ТБ [WD64PURZ]</t>
  </si>
  <si>
    <t>ИБП ExeGate SpecialPro Smart LLB-1000.LCD.AVR.1SH.2C13.RJ.USB</t>
  </si>
  <si>
    <t>ИБП Бастион 1000-AID-IN-1x9-8 600Вт 1000ВА черный</t>
  </si>
  <si>
    <t>ИБП Бастион Skat 800-AID-IN-1x9 480Вт 800ВА черный</t>
  </si>
  <si>
    <t>Кабель HDMI - HDMI, 10 м</t>
  </si>
  <si>
    <t>Кабель HDMI - HDMI, 20 м</t>
  </si>
  <si>
    <t>Кабель HDMI - HDMI, 3 м</t>
  </si>
  <si>
    <t>Кабель HDMI - HDMI, 30 м</t>
  </si>
  <si>
    <t>Кабель HDMI - HDMI, 5 м</t>
  </si>
  <si>
    <t>Кабель VGA 3м</t>
  </si>
  <si>
    <t>Кабель VGA 5м</t>
  </si>
  <si>
    <t>Картридж Canon 725</t>
  </si>
  <si>
    <t>Картридж EP-22</t>
  </si>
  <si>
    <t>Картридж HP 151A (W1510A)</t>
  </si>
  <si>
    <t>Картридж HP 151A (W1510A) дубль</t>
  </si>
  <si>
    <t>Картридж HP 335A (W1335A)</t>
  </si>
  <si>
    <t>Картридж HP 335X (W1335X)</t>
  </si>
  <si>
    <t>Картридж HP 59A</t>
  </si>
  <si>
    <t>Картридж HP 59X</t>
  </si>
  <si>
    <t>Картридж Kyocera TK-1170 черный, с чипом</t>
  </si>
  <si>
    <t>Картридж NV Print (Kyocera TK-1170)</t>
  </si>
  <si>
    <t>Картридж NV Print (Kyocera TK-1170) для ECOSYS M2040dn/ M2540dn/ M2640idw, страниц с чипом Black (7200 стр.) (Совм.)</t>
  </si>
  <si>
    <t>Картридж NV Print 725</t>
  </si>
  <si>
    <t>Картридж NV Print 737</t>
  </si>
  <si>
    <t>Картридж NV Print CF226A</t>
  </si>
  <si>
    <t>Картридж NV Print FX-10</t>
  </si>
  <si>
    <t>Картридж лазерный Canon 737 черный</t>
  </si>
  <si>
    <t>Картридж лазерный Canon FX10 черный</t>
  </si>
  <si>
    <t>Картридж лазерный Pantum PC-211EV черный, с чипом</t>
  </si>
  <si>
    <t>Картридж совместимый NV PRINT NVP NV-CF259A для HP Laser Jet Pro M304/M404/M428 (3000k) с чипом</t>
  </si>
  <si>
    <t>Картрижд NV-Print MLT-D101S черный с чипом</t>
  </si>
  <si>
    <t>Клавиатура БЕШТАУ КЛ104РУ (SG) (104 клавиши, USB, 1,8 м, цвет русской/латинской раскладк</t>
  </si>
  <si>
    <t>Коврик для мыши Oklick OK-RG0550-BK черный</t>
  </si>
  <si>
    <t>Колонки активные DEFENDER 2.0 SPK-250 (8 Вт, 220W)</t>
  </si>
  <si>
    <t>Коммутатор Cudy GS1010PE</t>
  </si>
  <si>
    <t>Коммутатор Cudy GS1024L</t>
  </si>
  <si>
    <t>Коммутатор Cudy GS105D 4.0</t>
  </si>
  <si>
    <t>Коммутатор Cudy GS108</t>
  </si>
  <si>
    <t>Коммутатор Ethernet MES2300-24 AC, 24 порта 10/100/1000BASE-T, 4 порта 10GBASE-R (SFP+)/1000BASE-X (SFP), L3, 220 В AC</t>
  </si>
  <si>
    <t>Коммутатор Ethernet MES2428, 24 порта 10/100/1000 Base-T, 4 комбо-порта 10/100/1000 Base-T/100/1000</t>
  </si>
  <si>
    <t>Коммутатор Wi-Tek WI-PS210 v4</t>
  </si>
  <si>
    <t>Комплект ПК AMD</t>
  </si>
  <si>
    <t>Коннектор RJ45 100 шт</t>
  </si>
  <si>
    <t>Корпус Aerocool Tomahawk-S [ACCM-PV17014.11] черный</t>
  </si>
  <si>
    <t>Корпус ZALMAN S3 черный</t>
  </si>
  <si>
    <t>Корпус металлический TITAN 5  ЩМП-60.50.25 УХЛ1 IP66 IEK</t>
  </si>
  <si>
    <t>Краска Riso RZ 1000ml. (Original) (цвет)</t>
  </si>
  <si>
    <t>Краска Riso RZ черная 1000ml. (Original)</t>
  </si>
  <si>
    <t>Краска для Riso SF 5350EII (Желтая)</t>
  </si>
  <si>
    <t>Краска для Riso SF 5350EII (Зеленая)</t>
  </si>
  <si>
    <t>Краска для Riso SF 5350EII (Красная)</t>
  </si>
  <si>
    <t>Краска для Riso SF 5350EII (Синяя)</t>
  </si>
  <si>
    <t>Краска для Riso SF 5350EII (Чёрная)</t>
  </si>
  <si>
    <t>Кулер для процессора DEEPCOOL AG200 [R-AG200-BKNNMN-G]</t>
  </si>
  <si>
    <t>Кулер для процессора DEEPCOOL GAMMAXX 300 [DP-MCH3-GMX300]</t>
  </si>
  <si>
    <t>Кулер для процессора DEEPCOOL Ice Edge Mini FS V2.0 [DP-MCH2-IEMV2]</t>
  </si>
  <si>
    <t>Кулер для процессора ID-COOLING SE-225-XT BLACK [LGA1700] [SE-225-XT BLACK]</t>
  </si>
  <si>
    <t>Лазерный картридж Cactus CS-PC-211EV</t>
  </si>
  <si>
    <t>Мастер-пленка Riso RZA3 S-4363</t>
  </si>
  <si>
    <t>Материнская плата ASRock B760 Pro RS</t>
  </si>
  <si>
    <t>Материнская плата GIGABYTE B450M K</t>
  </si>
  <si>
    <t>Медиа конвертер GL-MC-UTPG-SFPG-F</t>
  </si>
  <si>
    <t>Модуль SFP GL-OT-SG06LC1-1310-1550-B</t>
  </si>
  <si>
    <t>Модуль SFP GL-OT-SG06LC1-1550-1310-B</t>
  </si>
  <si>
    <t>Монитор 23.8'' IRBIS MIR View24 LED Monitor 1920x1080, 16:9, IPS, 250 cd/m2, 1000:1, 5ms, 178°/178°,</t>
  </si>
  <si>
    <t>Монитор Xiaomi 2K Monitor A27Qi</t>
  </si>
  <si>
    <t>Моноблок AIO Amur Тигр H6I12 23.8"" Full HD i3 12100/16Gb/SSD512Gb UHDG 730/DOS/kb/m/black 1920x1080 (RUS)</t>
  </si>
  <si>
    <t>Мультиформатный считыватель IR19 (EMM/HID/MIFARE с защитой от копирования)</t>
  </si>
  <si>
    <t>МФУ Canon MF3010 (принтер/копир/сканер)</t>
  </si>
  <si>
    <t>МФУ HP Laser Jet M438n</t>
  </si>
  <si>
    <t>МФУ HP LaserJet Pro 4103dw</t>
  </si>
  <si>
    <t>МФУ HP LJ Pro MFP M430f</t>
  </si>
  <si>
    <t>Мышь беспроводная Xiaomi Wireless Mouse 3 XMWXSB03YM [BHR8913GL]</t>
  </si>
  <si>
    <t>Мышь Бештау black optical 1200dpi (М100РУ)</t>
  </si>
  <si>
    <t>Накопитель SSD Kingston A400 [SA400S37/240G]</t>
  </si>
  <si>
    <t>Накопитель SSD Kingston A400 [SA400S37/480G]</t>
  </si>
  <si>
    <t>Накопитель SSD M.2  Samsung 980 [MZ-V8V250BW]</t>
  </si>
  <si>
    <t>Наушники с микрофоном Jet.A GHP-180 игровые, чёрно-зелёная</t>
  </si>
  <si>
    <t>Ноутбук 16" ASUS Vivobook S S3607VA-RP027 серый</t>
  </si>
  <si>
    <t>Ноутбук 17" ASUS Vivobook X1704ZA-AU123</t>
  </si>
  <si>
    <t>Ноутбук 17.3" ASUS TUF Gaming F17 FX707ZC4-HX014 серый</t>
  </si>
  <si>
    <t>Ноутбук IRBIS MIR BOOK 15 Core I5-1250P, 16GB+512GB NVME SSD,15,6"LCD 1920*1080 IPS , AX101 WIFI, Front camera: 2MP, TYPE C full function, with RJ45</t>
  </si>
  <si>
    <t>Ноутбук IRBIS MIR BOOK 15 Core I5-13600H, 16GB+512GB NVME SSD,15,6"LCD 1920*1080 IPS , AX101 WIFI, Metal case, TYPE C full function, with RJ45</t>
  </si>
  <si>
    <t>Оперативная память ADATA XPG Lancer [AX5U5200C388G-DCLAWH] 16 ГБ</t>
  </si>
  <si>
    <t>Оперативная память DDR3 4гб</t>
  </si>
  <si>
    <t>Оперативная память DDR4 8гб</t>
  </si>
  <si>
    <t>Оптический патчкорд NMF-PC1S2C2-FCU-LCU-002</t>
  </si>
  <si>
    <t>Оптический патчкорд NMF-PC1S2C2-SCU-LCU-002</t>
  </si>
  <si>
    <t>Офисное кресло Aceline Comfort A</t>
  </si>
  <si>
    <t>Память USB Flash Transcend JetFlash 700 128 ГБ</t>
  </si>
  <si>
    <t>Память USB Flash Transcend JetFlash 700 32 ГБ</t>
  </si>
  <si>
    <t>Патч-корд 10м</t>
  </si>
  <si>
    <t>Патч-корд 20м</t>
  </si>
  <si>
    <t>Патч-корд 30м</t>
  </si>
  <si>
    <t>Патч-корд 3м</t>
  </si>
  <si>
    <t>Патч-корд 5м</t>
  </si>
  <si>
    <t>Переходник DisplayPort - DVI-D</t>
  </si>
  <si>
    <t>Переходник DVI-I на VGA</t>
  </si>
  <si>
    <t>Переходник HDMI VGA</t>
  </si>
  <si>
    <t>Переходник Molex - SATA</t>
  </si>
  <si>
    <t>Переходник VGA HDMI</t>
  </si>
  <si>
    <t>Плата PCI-E COM</t>
  </si>
  <si>
    <t>Принтер Canon i-Sensys LBP 6030B</t>
  </si>
  <si>
    <t>Принтер струйный Epson EcoTank L11050</t>
  </si>
  <si>
    <t>Программно-аппаратный комплекс Rutoken Lite 1010 128КБ без сертификата</t>
  </si>
  <si>
    <t>Проходной соединительный адаптер RJ45</t>
  </si>
  <si>
    <t>Процессор AMD Ryzen 3 3200G OEM</t>
  </si>
  <si>
    <t>Процессор AMD Ryzen 5 5600 OEM</t>
  </si>
  <si>
    <t>Процессор Intel Core i5-12400 OEM</t>
  </si>
  <si>
    <t>Радиотелефон Panasonic KX-TG2511RUM</t>
  </si>
  <si>
    <t>Распределительная коробка  100*100 мм</t>
  </si>
  <si>
    <t>Розетка сетевая</t>
  </si>
  <si>
    <t>Ролик захвата бумаги нижнего лотка HP LJ 1320</t>
  </si>
  <si>
    <t>Ролик захвата бумаги нижнего лотка HP LJ 2015</t>
  </si>
  <si>
    <t>Ролик захвата бумаги нижнего лотка HP LJ 2420</t>
  </si>
  <si>
    <t>Ролик захвата бумаги нижнего лотка HP LJ 3015</t>
  </si>
  <si>
    <t>Ролик захвата бумаги нижнего лотка HP LJ Pro MFP М426/M428</t>
  </si>
  <si>
    <t>Ролик захвата бумаги нижнего лотка HP LJ Pro MFP М521dn</t>
  </si>
  <si>
    <t>Ролик захвата бумаги нижнего лотка HP LJ Pro400 MFP M425dn</t>
  </si>
  <si>
    <t>Ролик захвата бумаги нижнего лотка HP P2035, 2055</t>
  </si>
  <si>
    <t>Ролик захвата бумаги узла сканирования HP LJ Pro MFP М426/M428</t>
  </si>
  <si>
    <t>Ролик захвата бумаги узла сканирования HP LJ Pro MFP М521dn</t>
  </si>
  <si>
    <t>Ролик захвата бумаги узла сканирования HP LJ Pro400 MFP M425dn</t>
  </si>
  <si>
    <t>Сетевая карта TP-Link TG-3468</t>
  </si>
  <si>
    <t>Сетевая карта TP-Link UE200</t>
  </si>
  <si>
    <t>Сетевой фильтр KRAULER 5м 6 розеток</t>
  </si>
  <si>
    <t>Системный блок</t>
  </si>
  <si>
    <t>Системный блок PC Amur Нарвал B7I21 MT i3 12100/16Gb/SSD256Gb UHDG 730/DOS/m/kb/black реестр МПТ (RUS)</t>
  </si>
  <si>
    <t>Системный блок с периферией</t>
  </si>
  <si>
    <t>Сканер Epson WorkForce DS-1630</t>
  </si>
  <si>
    <t>Скоба 6 мм</t>
  </si>
  <si>
    <t>Скоба 8 мм</t>
  </si>
  <si>
    <t>Сотовый телефон Nokia 105 DS черный моноблок 1.4"</t>
  </si>
  <si>
    <t>Сотовый телефон Xenium X170 черный</t>
  </si>
  <si>
    <t>Сумка 15.6" Aceline HS1503NB</t>
  </si>
  <si>
    <t>Телевизор Xiaomi TV A 43 2026 черный</t>
  </si>
  <si>
    <t>Телевизор Xiaomi TV A 65 2026 черный</t>
  </si>
  <si>
    <t>Телевизор Xiaomi TV A Pro 32 2026 черный</t>
  </si>
  <si>
    <t>Телевизор Xiaomi TV A Pro 50 2026 черный</t>
  </si>
  <si>
    <t>Телефон Siemens Gigaset DA100 (черный)</t>
  </si>
  <si>
    <t>Термопаста ID-COOLING FROST X25</t>
  </si>
  <si>
    <t>Тонер-картридж Hi-Black (HB-TN-230BK) для Brother HL-3040CN/3070CW/MFC9010CN/9120, BK, 1,4K</t>
  </si>
  <si>
    <t>Тонер-картридж Hi-Black (HB-TN-230M) для Brother HL-3040CN/3070CW/MFC9010CN/9120, M, 1,4K</t>
  </si>
  <si>
    <t>Тонер-картридж Hi-Black (HB-TN-230Y) для Brother HL-3040CN/3070CW/MFC9010CN/9120, Y, 1,4K</t>
  </si>
  <si>
    <t>Тонер-картридж Hi-Black для Brother HL-3040CN/3070CW/MFC9010CN/9120, C, 1,4K HB-TN-230C</t>
  </si>
  <si>
    <t>Тормозная площадка нижнего лотка HP LJ 1320</t>
  </si>
  <si>
    <t>Тормозная площадка нижнего лотка HP LJ 2015</t>
  </si>
  <si>
    <t>Тормозная площадка нижнего лотка HP LJ 2420</t>
  </si>
  <si>
    <t>Тормозная площадка нижнего лотка HP LJ 3015</t>
  </si>
  <si>
    <t>Тормозная площадка нижнего лотка HP LJ Pro MFP М426/M428</t>
  </si>
  <si>
    <t>Тормозная площадка нижнего лотка HP LJ Pro MFP М521dn</t>
  </si>
  <si>
    <t>Тормозная площадка нижнего лотка HP LJ Pro400 MFP M425dn</t>
  </si>
  <si>
    <t>Тормозная площадка нижнего лотка HP P2035, 2055</t>
  </si>
  <si>
    <t>Тормозная площадка узла сканирования HP LJ Pro MFP М426/M428</t>
  </si>
  <si>
    <t>Тормозная площадка узла сканирования HP LJ Pro MFP М521dn</t>
  </si>
  <si>
    <t>Тормозная площадка узла сканирования HP LJ Pro400 MFP M425dn</t>
  </si>
  <si>
    <t>Уличная купольная IP-камера 4Мп iFlow F-IC-1742CMZ4(2.8-12mm)</t>
  </si>
  <si>
    <t>Универсальный контроллер PERCO CT/L14.1</t>
  </si>
  <si>
    <t>Уничтожитель бумаг ГЕЛЕОС УМ 26-5</t>
  </si>
  <si>
    <t>Уничтожитель бумаг ГЕЛЕОС УП 23-4</t>
  </si>
  <si>
    <t>Усилитель беспроводного сигнала Keenetic Buddy 5 KN-3311</t>
  </si>
  <si>
    <t>Устройство видеозахвата Ugreen CM716</t>
  </si>
  <si>
    <t>Хомут 100мм</t>
  </si>
  <si>
    <t>Хомут 150мм</t>
  </si>
  <si>
    <t>Хомут 200мм</t>
  </si>
  <si>
    <t>Чернила InkTec E0010-01L, для Epson R270/290/TX700/R390 комплект 6*1л</t>
  </si>
  <si>
    <t>Чернила InkTec E0010-100M, для Epson R270/290/TX700/R390 комплект6*100 мл</t>
  </si>
  <si>
    <t>Чернила InkTec E0017-01LB черные для Epson L200/L800/805 T6731/T6741, 1л</t>
  </si>
  <si>
    <t>Чернила InkTec E0017-01LC синие для Epson L200/L800/805 T6732/T6742, 1л</t>
  </si>
  <si>
    <t>Чернила InkTec E0017-01LLC светло-синие для Epson L200/805 T6735/T6745, 1л</t>
  </si>
  <si>
    <t>Чернила InkTec E0017-01LLM светло-пурпурный для Epson L200/805 T6736/ T6746, 1л</t>
  </si>
  <si>
    <t>Чернила InkTec E0017-01LM пурпурный для Epson L200/L800/805 T6733/ T6743, 1л</t>
  </si>
  <si>
    <t>Чернила InkTec E0017-01LY желтый для Epson L200/L800/805 T6734/ T6744, 1л</t>
  </si>
  <si>
    <t>Чип картриджа PC-211, PC-211EV, Безлимитный, автосброс</t>
  </si>
  <si>
    <t>Шлейф HDD / S-ATA 150 50-60 см</t>
  </si>
  <si>
    <t>Итого:</t>
  </si>
  <si>
    <t>X</t>
  </si>
  <si>
    <t>Х</t>
  </si>
  <si>
    <t>ОШИБКА!!</t>
  </si>
  <si>
    <t>Даты сбора информации</t>
  </si>
  <si>
    <t>30.03.2026</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</si>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</sst>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 ##0.00_ "/>
    <numFmt numFmtId="166" formatCode="#\ ##0&quot;р.&quot;"/>
    <numFmt numFmtId="167" formatCode="_-* #,##0.00\ _₽_-;\-* #,##0.00\ _₽_-;_-* &quot;-&quot;??\ _₽_-;_-@_-"/>
  </numFmts>
  <fonts count="21"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0"/>
      <name val="Times New Roman"/>
      <family val="1"/>
      <charset val="204"/>
    </font>
    <font>
      <sz val="12"/>
      <name val="Times New Roman"/>
      <family val="1"/>
      <charset val="204"/>
    </font>
    <font>
      <sz val="11"/>
      <color rgb="FF000000"/>
      <name val="Calibri"/>
      <family val="2"/>
      <charset val="204"/>
    </font>
    <font>
      <u/>
      <sz val="11"/>
      <color theme="10"/>
      <name val="Calibri"/>
      <family val="2"/>
      <charset val="1"/>
    </font>
    <font>
      <sz val="10"/>
      <color theme="1"/>
      <name val="Times New Roman"/>
      <family val="1"/>
      <charset val="204"/>
    </font>
    <font>
      <sz val="11"/>
      <name val="Times New Roman"/>
      <family val="1"/>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
      <b/>
      <sz val="9"/>
      <color indexed="81"/>
      <name val="Tahoma"/>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167" fontId="1" fillId="0" borderId="0" applyFont="0" applyFill="0" applyBorder="0" applyAlignment="0" applyProtection="0"/>
    <xf numFmtId="9" fontId="1" fillId="0" borderId="0" applyFont="0" applyFill="0" applyBorder="0" applyAlignment="0" applyProtection="0"/>
    <xf numFmtId="0" fontId="13" fillId="0" borderId="0" applyAlignment="0"/>
    <xf numFmtId="0" fontId="14" fillId="0" borderId="0" applyNumberFormat="0" applyFill="0" applyBorder="0" applyAlignment="0" applyProtection="0"/>
  </cellStyleXfs>
  <cellXfs count="91">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0" fontId="6" fillId="0" borderId="1" xfId="0" applyFont="1" applyBorder="1" applyAlignment="1">
      <alignment horizontal="left" vertical="top" wrapText="1"/>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165" fontId="5" fillId="0" borderId="0" xfId="0" applyNumberFormat="1"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0" xfId="0" applyFont="1"/>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11" fillId="0" borderId="1" xfId="0" applyFont="1" applyBorder="1" applyAlignment="1">
      <alignment horizontal="center" vertical="top" wrapText="1"/>
    </xf>
    <xf numFmtId="0" fontId="12"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2" fontId="11" fillId="0" borderId="1" xfId="0" applyNumberFormat="1" applyFont="1" applyBorder="1" applyAlignment="1">
      <alignment horizontal="center" vertical="center"/>
    </xf>
    <xf numFmtId="4" fontId="12" fillId="0" borderId="1" xfId="0" applyNumberFormat="1" applyFont="1" applyBorder="1" applyAlignment="1">
      <alignment horizontal="center" vertical="center" wrapText="1"/>
    </xf>
    <xf numFmtId="4" fontId="12" fillId="0" borderId="1" xfId="3" applyNumberFormat="1" applyFont="1" applyBorder="1" applyAlignment="1">
      <alignment horizontal="center" vertical="center" wrapText="1"/>
    </xf>
    <xf numFmtId="165" fontId="11" fillId="0" borderId="1" xfId="0" applyNumberFormat="1" applyFont="1" applyBorder="1" applyAlignment="1">
      <alignment horizontal="center" vertical="center"/>
    </xf>
    <xf numFmtId="0" fontId="10" fillId="0" borderId="0" xfId="0" applyFont="1" applyAlignment="1">
      <alignment horizontal="left" vertical="top" wrapText="1"/>
    </xf>
    <xf numFmtId="0" fontId="15" fillId="0" borderId="1" xfId="4" applyNumberFormat="1" applyFont="1" applyFill="1" applyBorder="1" applyAlignment="1" applyProtection="1">
      <alignment horizontal="center" vertical="top" wrapText="1"/>
    </xf>
    <xf numFmtId="0" fontId="15" fillId="0" borderId="1" xfId="0" applyFont="1" applyBorder="1" applyAlignment="1">
      <alignment horizontal="center" vertical="top" wrapText="1"/>
    </xf>
    <xf numFmtId="165" fontId="16" fillId="0" borderId="1" xfId="0" applyNumberFormat="1" applyFont="1" applyBorder="1" applyAlignment="1">
      <alignment horizontal="center" vertical="center"/>
    </xf>
    <xf numFmtId="2" fontId="11" fillId="0" borderId="1" xfId="0" applyNumberFormat="1" applyFont="1" applyBorder="1" applyAlignment="1">
      <alignment horizontal="center" vertical="center" wrapText="1"/>
    </xf>
    <xf numFmtId="166" fontId="11" fillId="0" borderId="1" xfId="0" applyNumberFormat="1" applyFont="1" applyBorder="1" applyAlignment="1">
      <alignment horizontal="center" vertical="center"/>
    </xf>
    <xf numFmtId="0" fontId="12" fillId="0" borderId="1" xfId="0" applyFont="1" applyBorder="1" applyAlignment="1">
      <alignment horizontal="left" vertical="center" wrapText="1" indent="3"/>
    </xf>
    <xf numFmtId="0" fontId="17" fillId="0" borderId="1" xfId="0" applyFont="1" applyBorder="1" applyAlignment="1">
      <alignment vertical="center" wrapText="1"/>
    </xf>
    <xf numFmtId="4" fontId="17"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167" fontId="17" fillId="0" borderId="1" xfId="1" applyFont="1" applyFill="1" applyBorder="1" applyAlignment="1">
      <alignment vertical="center" wrapText="1"/>
    </xf>
    <xf numFmtId="2" fontId="18" fillId="0" borderId="0" xfId="3" applyNumberFormat="1" applyFont="1" applyAlignment="1">
      <alignment horizontal="left" vertical="center"/>
    </xf>
    <xf numFmtId="0" fontId="12" fillId="0" borderId="0" xfId="0" applyFont="1" applyAlignment="1">
      <alignment horizontal="left" vertical="top" wrapText="1"/>
    </xf>
    <xf numFmtId="0" fontId="12"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49" fontId="12"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9"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5">
    <cellStyle name="Гиперссылка" xfId="4" builtinId="8"/>
    <cellStyle name="Обычный" xfId="0" builtinId="0"/>
    <cellStyle name="Обычный 4" xfId="3" xr:uid="{79BDD876-4B3D-41CA-AADE-C68DE608433D}"/>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20412%20&#1080;&#1079;&#108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46224</v>
          </cell>
        </row>
        <row r="4">
          <cell r="C4" t="str">
            <v>Начальник ОИТ</v>
          </cell>
          <cell r="D4" t="str">
            <v>Н.В. Бакшеев</v>
          </cell>
        </row>
        <row r="66">
          <cell r="C66" t="str">
            <v>Поставка компьютерного оборудования и комплектующих</v>
          </cell>
        </row>
        <row r="67">
          <cell r="C67" t="str">
            <v xml:space="preserve">метод сопоставимых рыночных цен (анализа рынка) </v>
          </cell>
        </row>
        <row r="68">
          <cell r="C68" t="str">
            <v>не позднее 3 (трех) рабочих дней с момента получения заявки от Покупателя</v>
          </cell>
        </row>
        <row r="69">
          <cell r="C69" t="str">
            <v>исх. № 16-4996 от 10.06.2026 г.</v>
          </cell>
        </row>
        <row r="70">
          <cell r="C70" t="str">
            <v>вх. № 3401 от 11.06.2026 г., вх. № 3402 от 11.06.2026 г., вх. № 3554 от 19.06.2026 г.</v>
          </cell>
        </row>
        <row r="77">
          <cell r="C77" t="str">
            <v>Начальник ОИТ Бакшеев Н.В.</v>
          </cell>
        </row>
        <row r="78">
          <cell r="C78" t="str">
            <v>64-68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DCE9-856E-4407-A902-90CF3C9526D5}">
  <sheetPr>
    <tabColor rgb="FF00B050"/>
    <pageSetUpPr fitToPage="1"/>
  </sheetPr>
  <dimension ref="A1:W275"/>
  <sheetViews>
    <sheetView tabSelected="1" view="pageBreakPreview" topLeftCell="A3" zoomScaleNormal="100" zoomScaleSheetLayoutView="100" workbookViewId="0">
      <pane xSplit="4" ySplit="14" topLeftCell="E41" activePane="bottomRight" state="frozen"/>
      <selection activeCell="A3" sqref="A3"/>
      <selection pane="topRight" activeCell="E3" sqref="E3"/>
      <selection pane="bottomLeft" activeCell="A17" sqref="A17"/>
      <selection pane="bottomRight" activeCell="F11" sqref="F11:M11"/>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4.28515625" style="2" bestFit="1" customWidth="1"/>
    <col min="6" max="7" width="14.2851562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19.710937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компьютерного оборудования и комплектующих</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не позднее 3 (трех) рабочих дней с момента получения заявки от Покупателя</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23" t="str">
        <f>[1]ЗАКУПКА!C69</f>
        <v>исх. № 16-4996 от 10.06.2026 г.</v>
      </c>
      <c r="G9" s="23"/>
      <c r="H9" s="23"/>
      <c r="I9" s="23"/>
      <c r="J9" s="23"/>
      <c r="K9" s="23"/>
      <c r="L9" s="23"/>
      <c r="M9" s="23"/>
      <c r="N9" s="24" t="s">
        <v>11</v>
      </c>
      <c r="O9" s="25"/>
      <c r="P9" s="25"/>
      <c r="Q9" s="25"/>
      <c r="R9" s="17"/>
      <c r="S9" s="21">
        <v>2028</v>
      </c>
      <c r="T9" s="22">
        <v>104</v>
      </c>
      <c r="U9" s="18">
        <v>1.04</v>
      </c>
      <c r="V9" s="14"/>
      <c r="W9" s="14"/>
    </row>
    <row r="10" spans="1:23" ht="40.5" customHeight="1" x14ac:dyDescent="0.25">
      <c r="A10" s="19" t="s">
        <v>12</v>
      </c>
      <c r="B10" s="19"/>
      <c r="C10" s="19"/>
      <c r="D10" s="19"/>
      <c r="E10" s="19"/>
      <c r="F10" s="23" t="str">
        <f>[1]ЗАКУПКА!C70</f>
        <v>вх. № 3401 от 11.06.2026 г., вх. № 3402 от 11.06.2026 г., вх. № 3554 от 19.06.2026 г.</v>
      </c>
      <c r="G10" s="23"/>
      <c r="H10" s="23"/>
      <c r="I10" s="23"/>
      <c r="J10" s="23"/>
      <c r="K10" s="23"/>
      <c r="L10" s="23"/>
      <c r="M10" s="23"/>
      <c r="N10" s="24" t="s">
        <v>13</v>
      </c>
      <c r="O10" s="25"/>
      <c r="P10" s="25"/>
      <c r="Q10" s="25"/>
      <c r="R10" s="17"/>
    </row>
    <row r="11" spans="1:23" ht="93.75" customHeight="1" x14ac:dyDescent="0.25">
      <c r="A11" s="19" t="s">
        <v>14</v>
      </c>
      <c r="B11" s="19"/>
      <c r="C11" s="19"/>
      <c r="D11" s="19"/>
      <c r="E11" s="19"/>
      <c r="F11" s="23" t="s">
        <v>15</v>
      </c>
      <c r="G11" s="23"/>
      <c r="H11" s="23"/>
      <c r="I11" s="23"/>
      <c r="J11" s="23"/>
      <c r="K11" s="23"/>
      <c r="L11" s="23"/>
      <c r="M11" s="23"/>
      <c r="N11" s="26" t="s">
        <v>16</v>
      </c>
      <c r="O11" s="17"/>
      <c r="P11" s="17"/>
      <c r="R11" s="17"/>
      <c r="S11" s="17"/>
      <c r="T11" s="17"/>
    </row>
    <row r="12" spans="1:23" ht="21" customHeight="1" x14ac:dyDescent="0.25">
      <c r="A12" s="19" t="s">
        <v>17</v>
      </c>
      <c r="B12" s="19"/>
      <c r="C12" s="19"/>
      <c r="D12" s="19"/>
      <c r="E12" s="19"/>
      <c r="F12" s="27">
        <f ca="1">[1]ЗАКУПКА!B1</f>
        <v>46224</v>
      </c>
      <c r="G12" s="27"/>
      <c r="H12" s="27"/>
      <c r="I12" s="27"/>
      <c r="J12" s="27"/>
      <c r="K12" s="27"/>
      <c r="L12" s="27"/>
      <c r="M12" s="27"/>
      <c r="N12" s="28" t="s">
        <v>18</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19</v>
      </c>
      <c r="B14" s="30"/>
      <c r="C14" s="30"/>
      <c r="D14" s="30"/>
      <c r="E14" s="30"/>
      <c r="F14" s="30"/>
      <c r="G14" s="30"/>
      <c r="H14" s="30"/>
      <c r="I14" s="30"/>
      <c r="J14" s="30"/>
      <c r="K14" s="30"/>
      <c r="L14" s="30"/>
      <c r="M14" s="30"/>
      <c r="N14" s="17"/>
      <c r="O14" s="17"/>
      <c r="P14" s="17"/>
      <c r="Q14" s="17"/>
      <c r="R14" s="17"/>
      <c r="S14" s="17"/>
      <c r="T14" s="17"/>
    </row>
    <row r="15" spans="1:23" x14ac:dyDescent="0.25">
      <c r="Q15" s="31" t="s">
        <v>20</v>
      </c>
    </row>
    <row r="16" spans="1:23" s="40" customFormat="1" ht="30.75" customHeight="1" x14ac:dyDescent="0.25">
      <c r="A16" s="32" t="s">
        <v>21</v>
      </c>
      <c r="B16" s="32" t="s">
        <v>22</v>
      </c>
      <c r="C16" s="32" t="s">
        <v>23</v>
      </c>
      <c r="D16" s="32" t="s">
        <v>24</v>
      </c>
      <c r="E16" s="33" t="s">
        <v>25</v>
      </c>
      <c r="F16" s="34"/>
      <c r="G16" s="34"/>
      <c r="H16" s="35"/>
      <c r="I16" s="32" t="s">
        <v>26</v>
      </c>
      <c r="J16" s="32" t="s">
        <v>27</v>
      </c>
      <c r="K16" s="32" t="s">
        <v>28</v>
      </c>
      <c r="L16" s="36" t="s">
        <v>29</v>
      </c>
      <c r="M16" s="32" t="s">
        <v>30</v>
      </c>
      <c r="N16" s="37">
        <f>SUM(E19:E257)</f>
        <v>2580357.5</v>
      </c>
      <c r="O16" s="38"/>
      <c r="P16" s="39" t="s">
        <v>31</v>
      </c>
      <c r="Q16" s="39" t="s">
        <v>32</v>
      </c>
      <c r="R16" s="6" t="s">
        <v>33</v>
      </c>
      <c r="S16" s="6" t="s">
        <v>34</v>
      </c>
    </row>
    <row r="17" spans="1:20" s="40" customFormat="1" ht="128.25" customHeight="1" x14ac:dyDescent="0.25">
      <c r="A17" s="41"/>
      <c r="B17" s="41"/>
      <c r="C17" s="41"/>
      <c r="D17" s="41"/>
      <c r="E17" s="6" t="s">
        <v>35</v>
      </c>
      <c r="F17" s="6" t="s">
        <v>36</v>
      </c>
      <c r="G17" s="6" t="s">
        <v>37</v>
      </c>
      <c r="H17" s="42" t="s">
        <v>38</v>
      </c>
      <c r="I17" s="41"/>
      <c r="J17" s="41"/>
      <c r="K17" s="41"/>
      <c r="L17" s="43"/>
      <c r="M17" s="41"/>
      <c r="O17" s="17"/>
      <c r="P17" s="44" t="s">
        <v>35</v>
      </c>
      <c r="Q17" s="45">
        <v>2723123664</v>
      </c>
      <c r="R17" s="45" t="str">
        <f>VLOOKUP(Q17,[1]Контрагенты!$A$3:$H$3248,4,FALSE)</f>
        <v>ООО "ЦЛХ"</v>
      </c>
      <c r="S17" s="46">
        <f>VLOOKUP(Q17,[1]Контрагенты!$A$3:$H$3248,7,FALSE)</f>
        <v>0</v>
      </c>
      <c r="T17" s="47" t="s">
        <v>39</v>
      </c>
    </row>
    <row r="18" spans="1:20" ht="14.25" customHeight="1" x14ac:dyDescent="0.25">
      <c r="A18" s="48"/>
      <c r="B18" s="48">
        <v>2</v>
      </c>
      <c r="C18" s="48">
        <v>3</v>
      </c>
      <c r="D18" s="48">
        <v>4</v>
      </c>
      <c r="E18" s="48">
        <f>D18+1</f>
        <v>5</v>
      </c>
      <c r="F18" s="48">
        <f t="shared" ref="F18:M18" si="0">E18+1</f>
        <v>6</v>
      </c>
      <c r="G18" s="48">
        <f t="shared" si="0"/>
        <v>7</v>
      </c>
      <c r="H18" s="48">
        <f t="shared" si="0"/>
        <v>8</v>
      </c>
      <c r="I18" s="48">
        <f t="shared" si="0"/>
        <v>9</v>
      </c>
      <c r="J18" s="48">
        <f t="shared" si="0"/>
        <v>10</v>
      </c>
      <c r="K18" s="48">
        <f t="shared" si="0"/>
        <v>11</v>
      </c>
      <c r="L18" s="48">
        <f t="shared" si="0"/>
        <v>12</v>
      </c>
      <c r="M18" s="48">
        <f t="shared" si="0"/>
        <v>13</v>
      </c>
      <c r="O18" s="17"/>
      <c r="P18" s="6" t="s">
        <v>36</v>
      </c>
      <c r="Q18" s="49"/>
      <c r="R18" s="8" t="str">
        <f>VLOOKUP(Q18,[1]Контрагенты!$A$3:$H$3248,4,FALSE)</f>
        <v>ООО "Сантехресурс+"</v>
      </c>
      <c r="S18" s="50" t="str">
        <f>VLOOKUP(Q18,[1]Контрагенты!$A$3:$H$3248,7,FALSE)</f>
        <v/>
      </c>
    </row>
    <row r="19" spans="1:20" x14ac:dyDescent="0.25">
      <c r="A19" s="48">
        <v>1</v>
      </c>
      <c r="B19" s="51" t="s">
        <v>40</v>
      </c>
      <c r="C19" s="52" t="s">
        <v>41</v>
      </c>
      <c r="D19" s="53">
        <v>1</v>
      </c>
      <c r="E19" s="54">
        <v>6250</v>
      </c>
      <c r="F19" s="54">
        <v>6812.5000000000009</v>
      </c>
      <c r="G19" s="54">
        <v>6562.5</v>
      </c>
      <c r="H19" s="55"/>
      <c r="I19" s="55">
        <f>IFERROR(ROUND(AVERAGEIF(E19:G19,"&gt;0"),2),"")</f>
        <v>6541.67</v>
      </c>
      <c r="J19" s="56">
        <f>IFERROR(_xlfn.STDEV.P($E19:$G19),"")</f>
        <v>230.11168785806828</v>
      </c>
      <c r="K19" s="56">
        <f>IFERROR(J19/I19,"")</f>
        <v>3.5176291047709266E-2</v>
      </c>
      <c r="L19" s="56">
        <f>IF(K19&lt;0.06,I19,IF(K19&gt;0.32,$N$258,MIN(E19:G19)))</f>
        <v>6541.67</v>
      </c>
      <c r="M19" s="56">
        <f>IFERROR(L19*D19,"")</f>
        <v>6541.67</v>
      </c>
      <c r="N19" s="57">
        <v>6250</v>
      </c>
      <c r="O19" s="17"/>
      <c r="P19" s="6" t="s">
        <v>37</v>
      </c>
      <c r="Q19" s="49"/>
      <c r="R19" s="8" t="str">
        <f>VLOOKUP(Q19,[1]Контрагенты!$A$3:$H$3248,4,FALSE)</f>
        <v>ООО "Сантехресурс+"</v>
      </c>
      <c r="S19" s="50" t="str">
        <f>VLOOKUP(Q19,[1]Контрагенты!$A$3:$H$3248,7,FALSE)</f>
        <v/>
      </c>
    </row>
    <row r="20" spans="1:20" ht="38.25" outlineLevel="1" x14ac:dyDescent="0.25">
      <c r="A20" s="48">
        <v>2</v>
      </c>
      <c r="B20" s="51" t="s">
        <v>42</v>
      </c>
      <c r="C20" s="52" t="s">
        <v>41</v>
      </c>
      <c r="D20" s="53">
        <v>1</v>
      </c>
      <c r="E20" s="54">
        <v>275</v>
      </c>
      <c r="F20" s="54">
        <v>261.25</v>
      </c>
      <c r="G20" s="54">
        <v>302.5</v>
      </c>
      <c r="H20" s="55"/>
      <c r="I20" s="55">
        <f t="shared" ref="I20:I83" si="1">IFERROR(ROUND(AVERAGEIF(E20:G20,"&gt;0"),2),"")</f>
        <v>279.58</v>
      </c>
      <c r="J20" s="56">
        <f t="shared" ref="J20:J83" si="2">IFERROR(_xlfn.STDEV.P($E20:$G20),"")</f>
        <v>17.1492630227139</v>
      </c>
      <c r="K20" s="56">
        <f t="shared" ref="K20:K83" si="3">IFERROR(J20/I20,"")</f>
        <v>6.1339377003769582E-2</v>
      </c>
      <c r="L20" s="56">
        <f t="shared" ref="L20:L83" si="4">IF(K20&lt;0.06,I20,IF(K20&gt;0.32,$N$258,MIN(E20:G20)))</f>
        <v>261.25</v>
      </c>
      <c r="M20" s="56">
        <f t="shared" ref="M20:M83" si="5">IFERROR(L20*D20,"")</f>
        <v>261.25</v>
      </c>
      <c r="N20" s="57">
        <v>275</v>
      </c>
      <c r="O20" s="17"/>
      <c r="P20" s="6" t="s">
        <v>43</v>
      </c>
      <c r="Q20" s="49"/>
      <c r="R20" s="8" t="str">
        <f>VLOOKUP(Q20,[1]Контрагенты!$A$3:$H$3248,4,FALSE)</f>
        <v>ООО "Сантехресурс+"</v>
      </c>
      <c r="S20" s="50" t="str">
        <f>VLOOKUP(Q20,[1]Контрагенты!$A$3:$H$3248,7,FALSE)</f>
        <v/>
      </c>
    </row>
    <row r="21" spans="1:20" ht="25.5" outlineLevel="1" x14ac:dyDescent="0.25">
      <c r="A21" s="48">
        <v>3</v>
      </c>
      <c r="B21" s="51" t="s">
        <v>44</v>
      </c>
      <c r="C21" s="52" t="s">
        <v>41</v>
      </c>
      <c r="D21" s="53">
        <v>1</v>
      </c>
      <c r="E21" s="54">
        <v>685</v>
      </c>
      <c r="F21" s="54">
        <v>691.85</v>
      </c>
      <c r="G21" s="54">
        <v>712.4</v>
      </c>
      <c r="H21" s="55"/>
      <c r="I21" s="55">
        <f t="shared" si="1"/>
        <v>696.42</v>
      </c>
      <c r="J21" s="56">
        <f t="shared" si="2"/>
        <v>11.642761222703511</v>
      </c>
      <c r="K21" s="56">
        <f t="shared" si="3"/>
        <v>1.671801674665218E-2</v>
      </c>
      <c r="L21" s="56">
        <f t="shared" si="4"/>
        <v>696.42</v>
      </c>
      <c r="M21" s="56">
        <f t="shared" si="5"/>
        <v>696.42</v>
      </c>
      <c r="N21" s="57">
        <v>685</v>
      </c>
      <c r="O21" s="17"/>
      <c r="P21" s="6" t="s">
        <v>45</v>
      </c>
      <c r="Q21" s="49"/>
      <c r="R21" s="8" t="str">
        <f>VLOOKUP(Q21,[1]Контрагенты!$A$3:$H$3248,4,FALSE)</f>
        <v>ООО "Сантехресурс+"</v>
      </c>
      <c r="S21" s="50" t="str">
        <f>VLOOKUP(Q21,[1]Контрагенты!$A$3:$H$3248,7,FALSE)</f>
        <v/>
      </c>
    </row>
    <row r="22" spans="1:20" ht="25.5" outlineLevel="1" x14ac:dyDescent="0.25">
      <c r="A22" s="48">
        <v>4</v>
      </c>
      <c r="B22" s="51" t="s">
        <v>46</v>
      </c>
      <c r="C22" s="52" t="s">
        <v>41</v>
      </c>
      <c r="D22" s="53">
        <v>1</v>
      </c>
      <c r="E22" s="54">
        <v>1030</v>
      </c>
      <c r="F22" s="54">
        <v>1040.3</v>
      </c>
      <c r="G22" s="54">
        <v>1112.4000000000001</v>
      </c>
      <c r="H22" s="55"/>
      <c r="I22" s="55">
        <f t="shared" si="1"/>
        <v>1060.9000000000001</v>
      </c>
      <c r="J22" s="56">
        <f t="shared" si="2"/>
        <v>36.65796866530755</v>
      </c>
      <c r="K22" s="56">
        <f t="shared" si="3"/>
        <v>3.4553651301072248E-2</v>
      </c>
      <c r="L22" s="56">
        <f t="shared" si="4"/>
        <v>1060.9000000000001</v>
      </c>
      <c r="M22" s="56">
        <f t="shared" si="5"/>
        <v>1060.9000000000001</v>
      </c>
      <c r="N22" s="57">
        <v>1030</v>
      </c>
      <c r="O22" s="17"/>
      <c r="P22" s="17"/>
      <c r="Q22" s="17"/>
      <c r="R22" s="58" t="s">
        <v>47</v>
      </c>
      <c r="S22" s="58" t="s">
        <v>47</v>
      </c>
    </row>
    <row r="23" spans="1:20" ht="25.5" outlineLevel="1" x14ac:dyDescent="0.25">
      <c r="A23" s="48">
        <v>5</v>
      </c>
      <c r="B23" s="51" t="s">
        <v>48</v>
      </c>
      <c r="C23" s="52" t="s">
        <v>41</v>
      </c>
      <c r="D23" s="53">
        <v>1</v>
      </c>
      <c r="E23" s="54">
        <v>1500</v>
      </c>
      <c r="F23" s="54">
        <v>1620</v>
      </c>
      <c r="G23" s="54">
        <v>1545</v>
      </c>
      <c r="H23" s="55"/>
      <c r="I23" s="55">
        <f t="shared" si="1"/>
        <v>1555</v>
      </c>
      <c r="J23" s="56">
        <f t="shared" si="2"/>
        <v>49.497474683058329</v>
      </c>
      <c r="K23" s="56">
        <f t="shared" si="3"/>
        <v>3.1831173429619504E-2</v>
      </c>
      <c r="L23" s="56">
        <f t="shared" si="4"/>
        <v>1555</v>
      </c>
      <c r="M23" s="56">
        <f t="shared" si="5"/>
        <v>1555</v>
      </c>
      <c r="N23" s="57">
        <v>1500</v>
      </c>
      <c r="O23" s="17"/>
      <c r="P23" s="17"/>
      <c r="Q23" s="17"/>
      <c r="R23" s="58"/>
      <c r="S23" s="58"/>
    </row>
    <row r="24" spans="1:20" ht="25.5" outlineLevel="1" x14ac:dyDescent="0.25">
      <c r="A24" s="48">
        <v>6</v>
      </c>
      <c r="B24" s="51" t="s">
        <v>49</v>
      </c>
      <c r="C24" s="52" t="s">
        <v>41</v>
      </c>
      <c r="D24" s="53">
        <v>1</v>
      </c>
      <c r="E24" s="54">
        <v>8125</v>
      </c>
      <c r="F24" s="54">
        <v>7718.75</v>
      </c>
      <c r="G24" s="54">
        <v>8450</v>
      </c>
      <c r="H24" s="55"/>
      <c r="I24" s="55">
        <f t="shared" si="1"/>
        <v>8097.92</v>
      </c>
      <c r="J24" s="56">
        <f t="shared" si="2"/>
        <v>299.14519421548829</v>
      </c>
      <c r="K24" s="56">
        <f t="shared" si="3"/>
        <v>3.6940991540480556E-2</v>
      </c>
      <c r="L24" s="56">
        <f t="shared" si="4"/>
        <v>8097.92</v>
      </c>
      <c r="M24" s="56">
        <f t="shared" si="5"/>
        <v>8097.92</v>
      </c>
      <c r="N24" s="57">
        <v>8125</v>
      </c>
      <c r="O24" s="17"/>
      <c r="P24" s="17"/>
      <c r="Q24" s="17"/>
      <c r="R24" s="58"/>
      <c r="S24" s="58"/>
    </row>
    <row r="25" spans="1:20" ht="25.5" outlineLevel="1" x14ac:dyDescent="0.25">
      <c r="A25" s="48">
        <v>7</v>
      </c>
      <c r="B25" s="51" t="s">
        <v>50</v>
      </c>
      <c r="C25" s="52" t="s">
        <v>41</v>
      </c>
      <c r="D25" s="53">
        <v>1</v>
      </c>
      <c r="E25" s="54">
        <v>2200</v>
      </c>
      <c r="F25" s="54">
        <v>2310</v>
      </c>
      <c r="G25" s="54">
        <v>2420</v>
      </c>
      <c r="H25" s="55"/>
      <c r="I25" s="55">
        <f t="shared" si="1"/>
        <v>2310</v>
      </c>
      <c r="J25" s="56">
        <f t="shared" si="2"/>
        <v>89.81462390204986</v>
      </c>
      <c r="K25" s="56">
        <f t="shared" si="3"/>
        <v>3.8880789567986955E-2</v>
      </c>
      <c r="L25" s="56">
        <f t="shared" si="4"/>
        <v>2310</v>
      </c>
      <c r="M25" s="56">
        <f t="shared" si="5"/>
        <v>2310</v>
      </c>
      <c r="N25" s="57">
        <v>2200</v>
      </c>
      <c r="O25" s="17"/>
      <c r="P25" s="17"/>
      <c r="Q25" s="17"/>
      <c r="R25" s="58"/>
      <c r="S25" s="58"/>
    </row>
    <row r="26" spans="1:20" ht="25.5" outlineLevel="1" x14ac:dyDescent="0.25">
      <c r="A26" s="48">
        <v>8</v>
      </c>
      <c r="B26" s="51" t="s">
        <v>51</v>
      </c>
      <c r="C26" s="52" t="s">
        <v>41</v>
      </c>
      <c r="D26" s="53">
        <v>1</v>
      </c>
      <c r="E26" s="54">
        <v>2100</v>
      </c>
      <c r="F26" s="54">
        <v>2121</v>
      </c>
      <c r="G26" s="54">
        <v>2205</v>
      </c>
      <c r="H26" s="55"/>
      <c r="I26" s="55">
        <f t="shared" si="1"/>
        <v>2142</v>
      </c>
      <c r="J26" s="56">
        <f t="shared" si="2"/>
        <v>45.365184888855019</v>
      </c>
      <c r="K26" s="56">
        <f t="shared" si="3"/>
        <v>2.1178891171267516E-2</v>
      </c>
      <c r="L26" s="56">
        <f t="shared" si="4"/>
        <v>2142</v>
      </c>
      <c r="M26" s="56">
        <f t="shared" si="5"/>
        <v>2142</v>
      </c>
      <c r="N26" s="57">
        <v>2100</v>
      </c>
      <c r="O26" s="17"/>
      <c r="P26" s="17"/>
      <c r="Q26" s="17"/>
      <c r="R26" s="58"/>
      <c r="S26" s="58"/>
    </row>
    <row r="27" spans="1:20" ht="25.5" outlineLevel="1" x14ac:dyDescent="0.25">
      <c r="A27" s="48">
        <v>9</v>
      </c>
      <c r="B27" s="51" t="s">
        <v>52</v>
      </c>
      <c r="C27" s="52" t="s">
        <v>41</v>
      </c>
      <c r="D27" s="53">
        <v>1</v>
      </c>
      <c r="E27" s="54">
        <v>600</v>
      </c>
      <c r="F27" s="54">
        <v>576</v>
      </c>
      <c r="G27" s="54">
        <v>600</v>
      </c>
      <c r="H27" s="55"/>
      <c r="I27" s="55">
        <f t="shared" si="1"/>
        <v>592</v>
      </c>
      <c r="J27" s="56">
        <f t="shared" si="2"/>
        <v>11.313708498984761</v>
      </c>
      <c r="K27" s="56">
        <f t="shared" si="3"/>
        <v>1.9110994086122907E-2</v>
      </c>
      <c r="L27" s="56">
        <f t="shared" si="4"/>
        <v>592</v>
      </c>
      <c r="M27" s="56">
        <f t="shared" si="5"/>
        <v>592</v>
      </c>
      <c r="N27" s="57">
        <v>600</v>
      </c>
      <c r="O27" s="17"/>
      <c r="P27" s="17"/>
      <c r="Q27" s="17"/>
      <c r="R27" s="58"/>
      <c r="S27" s="58"/>
    </row>
    <row r="28" spans="1:20" ht="38.25" outlineLevel="1" x14ac:dyDescent="0.25">
      <c r="A28" s="48">
        <v>10</v>
      </c>
      <c r="B28" s="51" t="s">
        <v>53</v>
      </c>
      <c r="C28" s="52" t="s">
        <v>41</v>
      </c>
      <c r="D28" s="53">
        <v>1</v>
      </c>
      <c r="E28" s="54">
        <v>1500</v>
      </c>
      <c r="F28" s="54">
        <v>1515</v>
      </c>
      <c r="G28" s="54">
        <v>1635.0000000000002</v>
      </c>
      <c r="H28" s="55"/>
      <c r="I28" s="55">
        <f t="shared" si="1"/>
        <v>1550</v>
      </c>
      <c r="J28" s="56">
        <f t="shared" si="2"/>
        <v>60.415229867972968</v>
      </c>
      <c r="K28" s="56">
        <f t="shared" si="3"/>
        <v>3.8977567656756751E-2</v>
      </c>
      <c r="L28" s="56">
        <f t="shared" si="4"/>
        <v>1550</v>
      </c>
      <c r="M28" s="56">
        <f t="shared" si="5"/>
        <v>1550</v>
      </c>
      <c r="N28" s="57">
        <v>1500</v>
      </c>
      <c r="O28" s="17"/>
      <c r="P28" s="17"/>
      <c r="Q28" s="17"/>
      <c r="R28" s="58"/>
      <c r="S28" s="58"/>
    </row>
    <row r="29" spans="1:20" ht="25.5" outlineLevel="1" x14ac:dyDescent="0.25">
      <c r="A29" s="48">
        <v>11</v>
      </c>
      <c r="B29" s="51" t="s">
        <v>54</v>
      </c>
      <c r="C29" s="52" t="s">
        <v>41</v>
      </c>
      <c r="D29" s="53">
        <v>1</v>
      </c>
      <c r="E29" s="54">
        <v>2000</v>
      </c>
      <c r="F29" s="54">
        <v>1900</v>
      </c>
      <c r="G29" s="54">
        <v>1960</v>
      </c>
      <c r="H29" s="55"/>
      <c r="I29" s="55">
        <f t="shared" si="1"/>
        <v>1953.33</v>
      </c>
      <c r="J29" s="56">
        <f t="shared" si="2"/>
        <v>41.096093353126506</v>
      </c>
      <c r="K29" s="56">
        <f t="shared" si="3"/>
        <v>2.1038991544248289E-2</v>
      </c>
      <c r="L29" s="56">
        <f t="shared" si="4"/>
        <v>1953.33</v>
      </c>
      <c r="M29" s="56">
        <f t="shared" si="5"/>
        <v>1953.33</v>
      </c>
      <c r="N29" s="57">
        <v>2000</v>
      </c>
      <c r="O29" s="17"/>
      <c r="P29" s="17"/>
      <c r="Q29" s="17"/>
      <c r="R29" s="58"/>
      <c r="S29" s="58"/>
    </row>
    <row r="30" spans="1:20" ht="25.5" outlineLevel="1" x14ac:dyDescent="0.25">
      <c r="A30" s="48">
        <v>12</v>
      </c>
      <c r="B30" s="51" t="s">
        <v>55</v>
      </c>
      <c r="C30" s="52" t="s">
        <v>41</v>
      </c>
      <c r="D30" s="53">
        <v>1</v>
      </c>
      <c r="E30" s="54">
        <v>2000</v>
      </c>
      <c r="F30" s="54">
        <v>1900</v>
      </c>
      <c r="G30" s="54">
        <v>2020</v>
      </c>
      <c r="H30" s="55"/>
      <c r="I30" s="55">
        <f t="shared" si="1"/>
        <v>1973.33</v>
      </c>
      <c r="J30" s="56">
        <f t="shared" si="2"/>
        <v>52.493385826745403</v>
      </c>
      <c r="K30" s="56">
        <f t="shared" si="3"/>
        <v>2.6601422887578562E-2</v>
      </c>
      <c r="L30" s="56">
        <f t="shared" si="4"/>
        <v>1973.33</v>
      </c>
      <c r="M30" s="56">
        <f t="shared" si="5"/>
        <v>1973.33</v>
      </c>
      <c r="N30" s="57">
        <v>2000</v>
      </c>
      <c r="O30" s="17"/>
      <c r="P30" s="17"/>
      <c r="Q30" s="17"/>
      <c r="R30" s="58"/>
      <c r="S30" s="58"/>
    </row>
    <row r="31" spans="1:20" outlineLevel="1" x14ac:dyDescent="0.25">
      <c r="A31" s="48">
        <v>13</v>
      </c>
      <c r="B31" s="51" t="s">
        <v>56</v>
      </c>
      <c r="C31" s="52" t="s">
        <v>41</v>
      </c>
      <c r="D31" s="53">
        <v>1</v>
      </c>
      <c r="E31" s="54">
        <v>200</v>
      </c>
      <c r="F31" s="54">
        <v>206</v>
      </c>
      <c r="G31" s="54">
        <v>220.00000000000003</v>
      </c>
      <c r="H31" s="55"/>
      <c r="I31" s="55">
        <f t="shared" si="1"/>
        <v>208.67</v>
      </c>
      <c r="J31" s="56">
        <f t="shared" si="2"/>
        <v>8.3798700599843698</v>
      </c>
      <c r="K31" s="56">
        <f t="shared" si="3"/>
        <v>4.0158480183947722E-2</v>
      </c>
      <c r="L31" s="56">
        <f t="shared" si="4"/>
        <v>208.67</v>
      </c>
      <c r="M31" s="56">
        <f t="shared" si="5"/>
        <v>208.67</v>
      </c>
      <c r="N31" s="57">
        <v>200</v>
      </c>
      <c r="O31" s="17"/>
      <c r="P31" s="17"/>
      <c r="Q31" s="17"/>
      <c r="R31" s="58"/>
      <c r="S31" s="58"/>
    </row>
    <row r="32" spans="1:20" ht="25.5" outlineLevel="1" x14ac:dyDescent="0.25">
      <c r="A32" s="48">
        <v>14</v>
      </c>
      <c r="B32" s="51" t="s">
        <v>57</v>
      </c>
      <c r="C32" s="52" t="s">
        <v>41</v>
      </c>
      <c r="D32" s="53">
        <v>1</v>
      </c>
      <c r="E32" s="54">
        <v>120</v>
      </c>
      <c r="F32" s="54">
        <v>117.6</v>
      </c>
      <c r="G32" s="54">
        <v>122.4</v>
      </c>
      <c r="H32" s="55"/>
      <c r="I32" s="55">
        <f t="shared" si="1"/>
        <v>120</v>
      </c>
      <c r="J32" s="56">
        <f t="shared" si="2"/>
        <v>1.9595917942265471</v>
      </c>
      <c r="K32" s="56">
        <f t="shared" si="3"/>
        <v>1.6329931618554557E-2</v>
      </c>
      <c r="L32" s="56">
        <f t="shared" si="4"/>
        <v>120</v>
      </c>
      <c r="M32" s="56">
        <f t="shared" si="5"/>
        <v>120</v>
      </c>
      <c r="N32" s="57">
        <v>120</v>
      </c>
      <c r="O32" s="17"/>
      <c r="P32" s="17"/>
      <c r="Q32" s="17"/>
      <c r="R32" s="58"/>
      <c r="S32" s="58"/>
    </row>
    <row r="33" spans="1:19" ht="25.5" outlineLevel="1" x14ac:dyDescent="0.25">
      <c r="A33" s="48">
        <v>15</v>
      </c>
      <c r="B33" s="51" t="s">
        <v>58</v>
      </c>
      <c r="C33" s="52" t="s">
        <v>41</v>
      </c>
      <c r="D33" s="53">
        <v>1</v>
      </c>
      <c r="E33" s="54">
        <v>2500</v>
      </c>
      <c r="F33" s="54">
        <v>2700</v>
      </c>
      <c r="G33" s="54">
        <v>2500</v>
      </c>
      <c r="H33" s="55"/>
      <c r="I33" s="55">
        <f t="shared" si="1"/>
        <v>2566.67</v>
      </c>
      <c r="J33" s="56">
        <f t="shared" si="2"/>
        <v>94.28090415820634</v>
      </c>
      <c r="K33" s="56">
        <f t="shared" si="3"/>
        <v>3.6732772096999745E-2</v>
      </c>
      <c r="L33" s="56">
        <f t="shared" si="4"/>
        <v>2566.67</v>
      </c>
      <c r="M33" s="56">
        <f t="shared" si="5"/>
        <v>2566.67</v>
      </c>
      <c r="N33" s="57">
        <v>2500</v>
      </c>
      <c r="O33" s="17"/>
      <c r="P33" s="17"/>
      <c r="Q33" s="17"/>
      <c r="R33" s="58"/>
      <c r="S33" s="58"/>
    </row>
    <row r="34" spans="1:19" ht="25.5" outlineLevel="1" x14ac:dyDescent="0.25">
      <c r="A34" s="48">
        <v>16</v>
      </c>
      <c r="B34" s="51" t="s">
        <v>59</v>
      </c>
      <c r="C34" s="52" t="s">
        <v>41</v>
      </c>
      <c r="D34" s="53">
        <v>1</v>
      </c>
      <c r="E34" s="54">
        <v>3000</v>
      </c>
      <c r="F34" s="54">
        <v>3300.0000000000005</v>
      </c>
      <c r="G34" s="54">
        <v>2850</v>
      </c>
      <c r="H34" s="55"/>
      <c r="I34" s="55">
        <f t="shared" si="1"/>
        <v>3050</v>
      </c>
      <c r="J34" s="56">
        <f t="shared" si="2"/>
        <v>187.08286933869729</v>
      </c>
      <c r="K34" s="56">
        <f t="shared" si="3"/>
        <v>6.1338645684818782E-2</v>
      </c>
      <c r="L34" s="56">
        <f t="shared" si="4"/>
        <v>2850</v>
      </c>
      <c r="M34" s="56">
        <f t="shared" si="5"/>
        <v>2850</v>
      </c>
      <c r="N34" s="57">
        <v>3000</v>
      </c>
      <c r="O34" s="17"/>
      <c r="P34" s="17"/>
      <c r="Q34" s="17"/>
      <c r="R34" s="58"/>
      <c r="S34" s="58"/>
    </row>
    <row r="35" spans="1:19" ht="25.5" outlineLevel="1" x14ac:dyDescent="0.25">
      <c r="A35" s="48">
        <v>17</v>
      </c>
      <c r="B35" s="51" t="s">
        <v>60</v>
      </c>
      <c r="C35" s="52" t="s">
        <v>41</v>
      </c>
      <c r="D35" s="53">
        <v>1</v>
      </c>
      <c r="E35" s="54">
        <v>5375</v>
      </c>
      <c r="F35" s="54">
        <v>5160</v>
      </c>
      <c r="G35" s="54">
        <v>5912.5000000000009</v>
      </c>
      <c r="H35" s="55"/>
      <c r="I35" s="55">
        <f t="shared" si="1"/>
        <v>5482.5</v>
      </c>
      <c r="J35" s="56">
        <f t="shared" si="2"/>
        <v>316.47143104341495</v>
      </c>
      <c r="K35" s="56">
        <f t="shared" si="3"/>
        <v>5.7723927230901043E-2</v>
      </c>
      <c r="L35" s="56">
        <f t="shared" si="4"/>
        <v>5482.5</v>
      </c>
      <c r="M35" s="56">
        <f t="shared" si="5"/>
        <v>5482.5</v>
      </c>
      <c r="N35" s="57">
        <v>5375</v>
      </c>
      <c r="O35" s="17"/>
      <c r="P35" s="17"/>
      <c r="Q35" s="17"/>
      <c r="R35" s="58"/>
      <c r="S35" s="58"/>
    </row>
    <row r="36" spans="1:19" outlineLevel="1" x14ac:dyDescent="0.25">
      <c r="A36" s="48">
        <v>18</v>
      </c>
      <c r="B36" s="51" t="s">
        <v>61</v>
      </c>
      <c r="C36" s="52" t="s">
        <v>41</v>
      </c>
      <c r="D36" s="53">
        <v>1</v>
      </c>
      <c r="E36" s="54">
        <v>2312.5</v>
      </c>
      <c r="F36" s="54">
        <v>2312.5</v>
      </c>
      <c r="G36" s="54">
        <v>2335.625</v>
      </c>
      <c r="H36" s="55"/>
      <c r="I36" s="55">
        <f t="shared" si="1"/>
        <v>2320.21</v>
      </c>
      <c r="J36" s="56">
        <f t="shared" si="2"/>
        <v>10.901229543292606</v>
      </c>
      <c r="K36" s="56">
        <f t="shared" si="3"/>
        <v>4.698380553179499E-3</v>
      </c>
      <c r="L36" s="56">
        <f t="shared" si="4"/>
        <v>2320.21</v>
      </c>
      <c r="M36" s="56">
        <f t="shared" si="5"/>
        <v>2320.21</v>
      </c>
      <c r="N36" s="57">
        <v>2312.5</v>
      </c>
      <c r="O36" s="17"/>
      <c r="P36" s="17"/>
      <c r="Q36" s="17"/>
      <c r="R36" s="58"/>
      <c r="S36" s="58"/>
    </row>
    <row r="37" spans="1:19" outlineLevel="1" x14ac:dyDescent="0.25">
      <c r="A37" s="48">
        <v>19</v>
      </c>
      <c r="B37" s="51" t="s">
        <v>62</v>
      </c>
      <c r="C37" s="52" t="s">
        <v>41</v>
      </c>
      <c r="D37" s="53">
        <v>1</v>
      </c>
      <c r="E37" s="54">
        <v>625</v>
      </c>
      <c r="F37" s="54">
        <v>637.5</v>
      </c>
      <c r="G37" s="54">
        <v>656.25</v>
      </c>
      <c r="H37" s="55"/>
      <c r="I37" s="55">
        <f t="shared" si="1"/>
        <v>639.58000000000004</v>
      </c>
      <c r="J37" s="56">
        <f t="shared" si="2"/>
        <v>12.842529172852036</v>
      </c>
      <c r="K37" s="56">
        <f t="shared" si="3"/>
        <v>2.0079629089171071E-2</v>
      </c>
      <c r="L37" s="56">
        <f t="shared" si="4"/>
        <v>639.58000000000004</v>
      </c>
      <c r="M37" s="56">
        <f t="shared" si="5"/>
        <v>639.58000000000004</v>
      </c>
      <c r="N37" s="57">
        <v>625</v>
      </c>
      <c r="O37" s="17"/>
      <c r="P37" s="17"/>
      <c r="Q37" s="17"/>
      <c r="R37" s="58"/>
      <c r="S37" s="58"/>
    </row>
    <row r="38" spans="1:19" outlineLevel="1" x14ac:dyDescent="0.25">
      <c r="A38" s="48">
        <v>20</v>
      </c>
      <c r="B38" s="51" t="s">
        <v>63</v>
      </c>
      <c r="C38" s="52" t="s">
        <v>41</v>
      </c>
      <c r="D38" s="53">
        <v>1</v>
      </c>
      <c r="E38" s="54">
        <v>1250</v>
      </c>
      <c r="F38" s="54">
        <v>1375</v>
      </c>
      <c r="G38" s="54">
        <v>1237.5</v>
      </c>
      <c r="H38" s="55"/>
      <c r="I38" s="55">
        <f t="shared" si="1"/>
        <v>1287.5</v>
      </c>
      <c r="J38" s="56">
        <f t="shared" si="2"/>
        <v>62.081935107297248</v>
      </c>
      <c r="K38" s="56">
        <f t="shared" si="3"/>
        <v>4.8218978724114368E-2</v>
      </c>
      <c r="L38" s="56">
        <f t="shared" si="4"/>
        <v>1287.5</v>
      </c>
      <c r="M38" s="56">
        <f t="shared" si="5"/>
        <v>1287.5</v>
      </c>
      <c r="N38" s="57">
        <v>1250</v>
      </c>
      <c r="O38" s="17"/>
      <c r="P38" s="17"/>
      <c r="Q38" s="17"/>
      <c r="R38" s="58"/>
      <c r="S38" s="58"/>
    </row>
    <row r="39" spans="1:19" outlineLevel="1" x14ac:dyDescent="0.25">
      <c r="A39" s="48">
        <v>21</v>
      </c>
      <c r="B39" s="51" t="s">
        <v>64</v>
      </c>
      <c r="C39" s="52" t="s">
        <v>41</v>
      </c>
      <c r="D39" s="53">
        <v>1</v>
      </c>
      <c r="E39" s="54">
        <v>1800</v>
      </c>
      <c r="F39" s="54">
        <v>1980.0000000000002</v>
      </c>
      <c r="G39" s="54">
        <v>1728</v>
      </c>
      <c r="H39" s="55"/>
      <c r="I39" s="55">
        <f t="shared" si="1"/>
        <v>1836</v>
      </c>
      <c r="J39" s="56">
        <f t="shared" si="2"/>
        <v>105.98113039593427</v>
      </c>
      <c r="K39" s="56">
        <f t="shared" si="3"/>
        <v>5.7723927230901022E-2</v>
      </c>
      <c r="L39" s="56">
        <f t="shared" si="4"/>
        <v>1836</v>
      </c>
      <c r="M39" s="56">
        <f t="shared" si="5"/>
        <v>1836</v>
      </c>
      <c r="N39" s="57">
        <v>1800</v>
      </c>
      <c r="O39" s="17"/>
      <c r="P39" s="17"/>
      <c r="Q39" s="17"/>
      <c r="R39" s="58"/>
      <c r="S39" s="58"/>
    </row>
    <row r="40" spans="1:19" outlineLevel="1" x14ac:dyDescent="0.25">
      <c r="A40" s="48">
        <v>22</v>
      </c>
      <c r="B40" s="51" t="s">
        <v>65</v>
      </c>
      <c r="C40" s="52" t="s">
        <v>41</v>
      </c>
      <c r="D40" s="53">
        <v>1</v>
      </c>
      <c r="E40" s="54">
        <v>2500</v>
      </c>
      <c r="F40" s="54">
        <v>2375</v>
      </c>
      <c r="G40" s="54">
        <v>2425</v>
      </c>
      <c r="H40" s="55"/>
      <c r="I40" s="55">
        <f t="shared" si="1"/>
        <v>2433.33</v>
      </c>
      <c r="J40" s="56">
        <f t="shared" si="2"/>
        <v>51.370116691408143</v>
      </c>
      <c r="K40" s="56">
        <f t="shared" si="3"/>
        <v>2.1111035778709892E-2</v>
      </c>
      <c r="L40" s="56">
        <f t="shared" si="4"/>
        <v>2433.33</v>
      </c>
      <c r="M40" s="56">
        <f t="shared" si="5"/>
        <v>2433.33</v>
      </c>
      <c r="N40" s="57">
        <v>2500</v>
      </c>
      <c r="O40" s="17"/>
      <c r="P40" s="17"/>
      <c r="Q40" s="17"/>
      <c r="R40" s="58"/>
      <c r="S40" s="58"/>
    </row>
    <row r="41" spans="1:19" outlineLevel="1" x14ac:dyDescent="0.25">
      <c r="A41" s="48">
        <v>23</v>
      </c>
      <c r="B41" s="51" t="s">
        <v>66</v>
      </c>
      <c r="C41" s="52" t="s">
        <v>41</v>
      </c>
      <c r="D41" s="53">
        <v>1</v>
      </c>
      <c r="E41" s="54">
        <v>812.5</v>
      </c>
      <c r="F41" s="54">
        <v>885.62500000000011</v>
      </c>
      <c r="G41" s="54">
        <v>771.875</v>
      </c>
      <c r="H41" s="55"/>
      <c r="I41" s="55">
        <f t="shared" si="1"/>
        <v>823.33</v>
      </c>
      <c r="J41" s="56">
        <f t="shared" si="2"/>
        <v>47.065815325161708</v>
      </c>
      <c r="K41" s="56">
        <f t="shared" si="3"/>
        <v>5.7165189322825244E-2</v>
      </c>
      <c r="L41" s="56">
        <f t="shared" si="4"/>
        <v>823.33</v>
      </c>
      <c r="M41" s="56">
        <f t="shared" si="5"/>
        <v>823.33</v>
      </c>
      <c r="N41" s="57">
        <v>812.5</v>
      </c>
      <c r="O41" s="17"/>
      <c r="P41" s="17"/>
      <c r="Q41" s="17"/>
      <c r="R41" s="58"/>
      <c r="S41" s="58"/>
    </row>
    <row r="42" spans="1:19" ht="25.5" outlineLevel="1" x14ac:dyDescent="0.25">
      <c r="A42" s="48">
        <v>24</v>
      </c>
      <c r="B42" s="51" t="s">
        <v>67</v>
      </c>
      <c r="C42" s="52" t="s">
        <v>41</v>
      </c>
      <c r="D42" s="53">
        <v>1</v>
      </c>
      <c r="E42" s="54">
        <v>1250</v>
      </c>
      <c r="F42" s="54">
        <v>1312.5</v>
      </c>
      <c r="G42" s="54">
        <v>1237.5</v>
      </c>
      <c r="H42" s="55"/>
      <c r="I42" s="55">
        <f t="shared" si="1"/>
        <v>1266.67</v>
      </c>
      <c r="J42" s="56">
        <f t="shared" si="2"/>
        <v>32.808366141715879</v>
      </c>
      <c r="K42" s="56">
        <f t="shared" si="3"/>
        <v>2.5901273529582193E-2</v>
      </c>
      <c r="L42" s="56">
        <f t="shared" si="4"/>
        <v>1266.67</v>
      </c>
      <c r="M42" s="56">
        <f t="shared" si="5"/>
        <v>1266.67</v>
      </c>
      <c r="N42" s="57">
        <v>1250</v>
      </c>
      <c r="O42" s="17"/>
      <c r="P42" s="17"/>
      <c r="Q42" s="17"/>
      <c r="R42" s="58"/>
      <c r="S42" s="58"/>
    </row>
    <row r="43" spans="1:19" ht="51" outlineLevel="1" x14ac:dyDescent="0.25">
      <c r="A43" s="48">
        <v>25</v>
      </c>
      <c r="B43" s="51" t="s">
        <v>68</v>
      </c>
      <c r="C43" s="52" t="s">
        <v>41</v>
      </c>
      <c r="D43" s="53">
        <v>1</v>
      </c>
      <c r="E43" s="54">
        <v>1500</v>
      </c>
      <c r="F43" s="54">
        <v>1440</v>
      </c>
      <c r="G43" s="54">
        <v>1455</v>
      </c>
      <c r="H43" s="55"/>
      <c r="I43" s="55">
        <f t="shared" si="1"/>
        <v>1465</v>
      </c>
      <c r="J43" s="56">
        <f t="shared" si="2"/>
        <v>25.495097567963924</v>
      </c>
      <c r="K43" s="56">
        <f t="shared" si="3"/>
        <v>1.7402796974719401E-2</v>
      </c>
      <c r="L43" s="56">
        <f t="shared" si="4"/>
        <v>1465</v>
      </c>
      <c r="M43" s="56">
        <f t="shared" si="5"/>
        <v>1465</v>
      </c>
      <c r="N43" s="57">
        <v>1500</v>
      </c>
      <c r="O43" s="17"/>
      <c r="P43" s="17"/>
      <c r="Q43" s="17"/>
      <c r="R43" s="58"/>
      <c r="S43" s="58"/>
    </row>
    <row r="44" spans="1:19" ht="38.25" outlineLevel="1" x14ac:dyDescent="0.25">
      <c r="A44" s="48">
        <v>26</v>
      </c>
      <c r="B44" s="51" t="s">
        <v>69</v>
      </c>
      <c r="C44" s="52" t="s">
        <v>41</v>
      </c>
      <c r="D44" s="53">
        <v>1</v>
      </c>
      <c r="E44" s="54">
        <v>1100</v>
      </c>
      <c r="F44" s="54">
        <v>1188</v>
      </c>
      <c r="G44" s="54">
        <v>1188</v>
      </c>
      <c r="H44" s="55"/>
      <c r="I44" s="55">
        <f t="shared" si="1"/>
        <v>1158.67</v>
      </c>
      <c r="J44" s="56">
        <f t="shared" si="2"/>
        <v>41.483597829610787</v>
      </c>
      <c r="K44" s="56">
        <f t="shared" si="3"/>
        <v>3.5802771996867773E-2</v>
      </c>
      <c r="L44" s="56">
        <f t="shared" si="4"/>
        <v>1158.67</v>
      </c>
      <c r="M44" s="56">
        <f t="shared" si="5"/>
        <v>1158.67</v>
      </c>
      <c r="N44" s="57">
        <v>1100</v>
      </c>
      <c r="O44" s="17"/>
      <c r="P44" s="17"/>
      <c r="Q44" s="17"/>
      <c r="R44" s="58"/>
      <c r="S44" s="58"/>
    </row>
    <row r="45" spans="1:19" ht="38.25" outlineLevel="1" x14ac:dyDescent="0.25">
      <c r="A45" s="48">
        <v>27</v>
      </c>
      <c r="B45" s="51" t="s">
        <v>70</v>
      </c>
      <c r="C45" s="52" t="s">
        <v>41</v>
      </c>
      <c r="D45" s="53">
        <v>1</v>
      </c>
      <c r="E45" s="54">
        <v>1200</v>
      </c>
      <c r="F45" s="54">
        <v>1152</v>
      </c>
      <c r="G45" s="54">
        <v>1176</v>
      </c>
      <c r="H45" s="55"/>
      <c r="I45" s="55">
        <f t="shared" si="1"/>
        <v>1176</v>
      </c>
      <c r="J45" s="56">
        <f t="shared" si="2"/>
        <v>19.595917942265423</v>
      </c>
      <c r="K45" s="56">
        <f t="shared" si="3"/>
        <v>1.6663195529137264E-2</v>
      </c>
      <c r="L45" s="56">
        <f t="shared" si="4"/>
        <v>1176</v>
      </c>
      <c r="M45" s="56">
        <f t="shared" si="5"/>
        <v>1176</v>
      </c>
      <c r="N45" s="57">
        <v>1200</v>
      </c>
      <c r="O45" s="17"/>
      <c r="P45" s="17"/>
      <c r="Q45" s="17"/>
      <c r="R45" s="58"/>
      <c r="S45" s="58"/>
    </row>
    <row r="46" spans="1:19" ht="38.25" outlineLevel="1" x14ac:dyDescent="0.25">
      <c r="A46" s="48">
        <v>28</v>
      </c>
      <c r="B46" s="51" t="s">
        <v>71</v>
      </c>
      <c r="C46" s="52" t="s">
        <v>41</v>
      </c>
      <c r="D46" s="53">
        <v>1</v>
      </c>
      <c r="E46" s="54">
        <v>500</v>
      </c>
      <c r="F46" s="54">
        <v>530</v>
      </c>
      <c r="G46" s="54">
        <v>515</v>
      </c>
      <c r="H46" s="55"/>
      <c r="I46" s="55">
        <f t="shared" si="1"/>
        <v>515</v>
      </c>
      <c r="J46" s="56">
        <f t="shared" si="2"/>
        <v>12.24744871391589</v>
      </c>
      <c r="K46" s="56">
        <f t="shared" si="3"/>
        <v>2.3781453813428912E-2</v>
      </c>
      <c r="L46" s="56">
        <f t="shared" si="4"/>
        <v>515</v>
      </c>
      <c r="M46" s="56">
        <f t="shared" si="5"/>
        <v>515</v>
      </c>
      <c r="N46" s="57">
        <v>500</v>
      </c>
      <c r="O46" s="17"/>
      <c r="P46" s="17"/>
      <c r="Q46" s="17"/>
      <c r="R46" s="58"/>
      <c r="S46" s="58"/>
    </row>
    <row r="47" spans="1:19" ht="63.75" outlineLevel="1" x14ac:dyDescent="0.25">
      <c r="A47" s="48">
        <v>29</v>
      </c>
      <c r="B47" s="51" t="s">
        <v>72</v>
      </c>
      <c r="C47" s="52" t="s">
        <v>41</v>
      </c>
      <c r="D47" s="53">
        <v>1</v>
      </c>
      <c r="E47" s="54">
        <v>1000</v>
      </c>
      <c r="F47" s="54">
        <v>980</v>
      </c>
      <c r="G47" s="54">
        <v>1010</v>
      </c>
      <c r="H47" s="55"/>
      <c r="I47" s="55">
        <f t="shared" si="1"/>
        <v>996.67</v>
      </c>
      <c r="J47" s="56">
        <f t="shared" si="2"/>
        <v>12.472191289246473</v>
      </c>
      <c r="K47" s="56">
        <f t="shared" si="3"/>
        <v>1.2513862451209E-2</v>
      </c>
      <c r="L47" s="56">
        <f t="shared" si="4"/>
        <v>996.67</v>
      </c>
      <c r="M47" s="56">
        <f t="shared" si="5"/>
        <v>996.67</v>
      </c>
      <c r="N47" s="57">
        <v>1000</v>
      </c>
      <c r="O47" s="17"/>
      <c r="P47" s="17"/>
      <c r="Q47" s="17"/>
      <c r="R47" s="58"/>
      <c r="S47" s="58"/>
    </row>
    <row r="48" spans="1:19" ht="25.5" outlineLevel="1" x14ac:dyDescent="0.25">
      <c r="A48" s="48">
        <v>30</v>
      </c>
      <c r="B48" s="51" t="s">
        <v>73</v>
      </c>
      <c r="C48" s="52" t="s">
        <v>41</v>
      </c>
      <c r="D48" s="53">
        <v>1</v>
      </c>
      <c r="E48" s="54">
        <v>8600</v>
      </c>
      <c r="F48" s="54">
        <v>9374</v>
      </c>
      <c r="G48" s="54">
        <v>8514</v>
      </c>
      <c r="H48" s="55"/>
      <c r="I48" s="55">
        <f t="shared" si="1"/>
        <v>8829.33</v>
      </c>
      <c r="J48" s="56">
        <f t="shared" si="2"/>
        <v>386.73447681265185</v>
      </c>
      <c r="K48" s="56">
        <f t="shared" si="3"/>
        <v>4.3801112520729414E-2</v>
      </c>
      <c r="L48" s="56">
        <f t="shared" si="4"/>
        <v>8829.33</v>
      </c>
      <c r="M48" s="56">
        <f t="shared" si="5"/>
        <v>8829.33</v>
      </c>
      <c r="N48" s="57">
        <v>8600</v>
      </c>
      <c r="O48" s="17"/>
      <c r="P48" s="17"/>
      <c r="Q48" s="17"/>
      <c r="R48" s="58"/>
      <c r="S48" s="58"/>
    </row>
    <row r="49" spans="1:19" outlineLevel="1" x14ac:dyDescent="0.25">
      <c r="A49" s="48">
        <v>31</v>
      </c>
      <c r="B49" s="51" t="s">
        <v>74</v>
      </c>
      <c r="C49" s="52" t="s">
        <v>41</v>
      </c>
      <c r="D49" s="53">
        <v>1</v>
      </c>
      <c r="E49" s="54">
        <v>250</v>
      </c>
      <c r="F49" s="54">
        <v>262</v>
      </c>
      <c r="G49" s="54">
        <v>237</v>
      </c>
      <c r="H49" s="55"/>
      <c r="I49" s="55">
        <f t="shared" si="1"/>
        <v>249.67</v>
      </c>
      <c r="J49" s="56">
        <f t="shared" si="2"/>
        <v>10.208928554075703</v>
      </c>
      <c r="K49" s="56">
        <f t="shared" si="3"/>
        <v>4.0889688605261758E-2</v>
      </c>
      <c r="L49" s="56">
        <f t="shared" si="4"/>
        <v>249.67</v>
      </c>
      <c r="M49" s="56">
        <f t="shared" si="5"/>
        <v>249.67</v>
      </c>
      <c r="N49" s="57">
        <v>300</v>
      </c>
      <c r="O49" s="17"/>
      <c r="P49" s="17"/>
      <c r="Q49" s="17"/>
      <c r="R49" s="58"/>
      <c r="S49" s="58"/>
    </row>
    <row r="50" spans="1:19" ht="25.5" outlineLevel="1" x14ac:dyDescent="0.25">
      <c r="A50" s="48">
        <v>32</v>
      </c>
      <c r="B50" s="51" t="s">
        <v>75</v>
      </c>
      <c r="C50" s="52" t="s">
        <v>41</v>
      </c>
      <c r="D50" s="53">
        <v>1</v>
      </c>
      <c r="E50" s="54">
        <v>300</v>
      </c>
      <c r="F50" s="54">
        <v>327</v>
      </c>
      <c r="G50" s="54">
        <v>294</v>
      </c>
      <c r="H50" s="55"/>
      <c r="I50" s="55">
        <f t="shared" si="1"/>
        <v>307</v>
      </c>
      <c r="J50" s="56">
        <f t="shared" si="2"/>
        <v>14.352700094407323</v>
      </c>
      <c r="K50" s="56">
        <f t="shared" si="3"/>
        <v>4.6751466105561315E-2</v>
      </c>
      <c r="L50" s="56">
        <f t="shared" si="4"/>
        <v>307</v>
      </c>
      <c r="M50" s="56">
        <f t="shared" si="5"/>
        <v>307</v>
      </c>
      <c r="N50" s="57">
        <v>200</v>
      </c>
      <c r="O50" s="17"/>
      <c r="P50" s="17"/>
      <c r="Q50" s="17"/>
      <c r="R50" s="58"/>
      <c r="S50" s="58"/>
    </row>
    <row r="51" spans="1:19" ht="25.5" outlineLevel="1" x14ac:dyDescent="0.25">
      <c r="A51" s="48">
        <v>33</v>
      </c>
      <c r="B51" s="51" t="s">
        <v>76</v>
      </c>
      <c r="C51" s="52" t="s">
        <v>41</v>
      </c>
      <c r="D51" s="53">
        <v>1</v>
      </c>
      <c r="E51" s="54">
        <v>200</v>
      </c>
      <c r="F51" s="54">
        <v>192</v>
      </c>
      <c r="G51" s="54">
        <v>198</v>
      </c>
      <c r="H51" s="55"/>
      <c r="I51" s="55">
        <f t="shared" si="1"/>
        <v>196.67</v>
      </c>
      <c r="J51" s="56">
        <f t="shared" si="2"/>
        <v>3.39934634239519</v>
      </c>
      <c r="K51" s="56">
        <f t="shared" si="3"/>
        <v>1.7284518952535671E-2</v>
      </c>
      <c r="L51" s="56">
        <f t="shared" si="4"/>
        <v>196.67</v>
      </c>
      <c r="M51" s="56">
        <f t="shared" si="5"/>
        <v>196.67</v>
      </c>
      <c r="N51" s="57">
        <v>400</v>
      </c>
      <c r="O51" s="17"/>
      <c r="P51" s="17"/>
      <c r="Q51" s="17"/>
      <c r="R51" s="58"/>
      <c r="S51" s="58"/>
    </row>
    <row r="52" spans="1:19" ht="25.5" outlineLevel="1" x14ac:dyDescent="0.25">
      <c r="A52" s="48">
        <v>34</v>
      </c>
      <c r="B52" s="51" t="s">
        <v>77</v>
      </c>
      <c r="C52" s="52" t="s">
        <v>41</v>
      </c>
      <c r="D52" s="53">
        <v>1</v>
      </c>
      <c r="E52" s="54">
        <v>400</v>
      </c>
      <c r="F52" s="54">
        <v>424</v>
      </c>
      <c r="G52" s="54">
        <v>396</v>
      </c>
      <c r="H52" s="55"/>
      <c r="I52" s="55">
        <f t="shared" si="1"/>
        <v>406.67</v>
      </c>
      <c r="J52" s="56">
        <f t="shared" si="2"/>
        <v>12.364824660660938</v>
      </c>
      <c r="K52" s="56">
        <f t="shared" si="3"/>
        <v>3.0405057320827544E-2</v>
      </c>
      <c r="L52" s="56">
        <f t="shared" si="4"/>
        <v>406.67</v>
      </c>
      <c r="M52" s="56">
        <f t="shared" si="5"/>
        <v>406.67</v>
      </c>
      <c r="N52" s="57">
        <v>375</v>
      </c>
      <c r="O52" s="17"/>
      <c r="P52" s="17"/>
      <c r="Q52" s="17"/>
      <c r="R52" s="58"/>
      <c r="S52" s="58"/>
    </row>
    <row r="53" spans="1:19" ht="25.5" outlineLevel="1" x14ac:dyDescent="0.25">
      <c r="A53" s="48">
        <v>35</v>
      </c>
      <c r="B53" s="51" t="s">
        <v>78</v>
      </c>
      <c r="C53" s="52" t="s">
        <v>41</v>
      </c>
      <c r="D53" s="53">
        <v>1</v>
      </c>
      <c r="E53" s="54">
        <v>375</v>
      </c>
      <c r="F53" s="54">
        <v>386.25</v>
      </c>
      <c r="G53" s="54">
        <v>378.75</v>
      </c>
      <c r="H53" s="55"/>
      <c r="I53" s="55">
        <f t="shared" si="1"/>
        <v>380</v>
      </c>
      <c r="J53" s="56">
        <f t="shared" si="2"/>
        <v>4.677071733467427</v>
      </c>
      <c r="K53" s="56">
        <f t="shared" si="3"/>
        <v>1.2308083509124807E-2</v>
      </c>
      <c r="L53" s="56">
        <f t="shared" si="4"/>
        <v>380</v>
      </c>
      <c r="M53" s="56">
        <f t="shared" si="5"/>
        <v>380</v>
      </c>
      <c r="N53" s="57">
        <v>4500</v>
      </c>
      <c r="O53" s="17"/>
      <c r="P53" s="17"/>
      <c r="Q53" s="17"/>
      <c r="R53" s="58"/>
      <c r="S53" s="58"/>
    </row>
    <row r="54" spans="1:19" ht="25.5" outlineLevel="1" x14ac:dyDescent="0.25">
      <c r="A54" s="48">
        <v>36</v>
      </c>
      <c r="B54" s="51" t="s">
        <v>79</v>
      </c>
      <c r="C54" s="52" t="s">
        <v>41</v>
      </c>
      <c r="D54" s="53">
        <v>1</v>
      </c>
      <c r="E54" s="54">
        <v>4500</v>
      </c>
      <c r="F54" s="54">
        <v>4905</v>
      </c>
      <c r="G54" s="54">
        <v>4590</v>
      </c>
      <c r="H54" s="55"/>
      <c r="I54" s="55">
        <f t="shared" si="1"/>
        <v>4665</v>
      </c>
      <c r="J54" s="56">
        <f t="shared" si="2"/>
        <v>173.63755354185338</v>
      </c>
      <c r="K54" s="56">
        <f t="shared" si="3"/>
        <v>3.722134052344124E-2</v>
      </c>
      <c r="L54" s="56">
        <f t="shared" si="4"/>
        <v>4665</v>
      </c>
      <c r="M54" s="56">
        <f t="shared" si="5"/>
        <v>4665</v>
      </c>
      <c r="N54" s="57">
        <v>9000</v>
      </c>
      <c r="O54" s="17"/>
      <c r="P54" s="17"/>
      <c r="Q54" s="17"/>
      <c r="R54" s="58"/>
      <c r="S54" s="58"/>
    </row>
    <row r="55" spans="1:19" ht="25.5" outlineLevel="1" x14ac:dyDescent="0.25">
      <c r="A55" s="48">
        <v>37</v>
      </c>
      <c r="B55" s="51" t="s">
        <v>80</v>
      </c>
      <c r="C55" s="52" t="s">
        <v>41</v>
      </c>
      <c r="D55" s="53">
        <v>1</v>
      </c>
      <c r="E55" s="54">
        <v>9000</v>
      </c>
      <c r="F55" s="54">
        <v>9720</v>
      </c>
      <c r="G55" s="54">
        <v>9810</v>
      </c>
      <c r="H55" s="55"/>
      <c r="I55" s="55">
        <f t="shared" si="1"/>
        <v>9510</v>
      </c>
      <c r="J55" s="56">
        <f t="shared" si="2"/>
        <v>362.49137920783716</v>
      </c>
      <c r="K55" s="56">
        <f t="shared" si="3"/>
        <v>3.8116864270014421E-2</v>
      </c>
      <c r="L55" s="56">
        <f t="shared" si="4"/>
        <v>9510</v>
      </c>
      <c r="M55" s="56">
        <f t="shared" si="5"/>
        <v>9510</v>
      </c>
      <c r="N55" s="57">
        <v>12500</v>
      </c>
      <c r="O55" s="17"/>
      <c r="P55" s="17"/>
      <c r="Q55" s="17"/>
      <c r="R55" s="58"/>
      <c r="S55" s="58"/>
    </row>
    <row r="56" spans="1:19" ht="51" outlineLevel="1" x14ac:dyDescent="0.25">
      <c r="A56" s="48">
        <v>38</v>
      </c>
      <c r="B56" s="51" t="s">
        <v>81</v>
      </c>
      <c r="C56" s="52" t="s">
        <v>41</v>
      </c>
      <c r="D56" s="53">
        <v>1</v>
      </c>
      <c r="E56" s="54">
        <v>26200</v>
      </c>
      <c r="F56" s="54">
        <v>28296.000000000004</v>
      </c>
      <c r="G56" s="54">
        <v>27248</v>
      </c>
      <c r="H56" s="55"/>
      <c r="I56" s="55">
        <f t="shared" si="1"/>
        <v>27248</v>
      </c>
      <c r="J56" s="56">
        <f t="shared" si="2"/>
        <v>855.68841681225831</v>
      </c>
      <c r="K56" s="56">
        <f t="shared" si="3"/>
        <v>3.1403714651066436E-2</v>
      </c>
      <c r="L56" s="56">
        <f t="shared" si="4"/>
        <v>27248</v>
      </c>
      <c r="M56" s="56">
        <f t="shared" si="5"/>
        <v>27248</v>
      </c>
      <c r="N56" s="57">
        <v>13500</v>
      </c>
      <c r="O56" s="17"/>
      <c r="P56" s="17"/>
      <c r="Q56" s="17"/>
      <c r="R56" s="58"/>
      <c r="S56" s="58"/>
    </row>
    <row r="57" spans="1:19" ht="38.25" outlineLevel="1" x14ac:dyDescent="0.25">
      <c r="A57" s="48">
        <v>39</v>
      </c>
      <c r="B57" s="51" t="s">
        <v>82</v>
      </c>
      <c r="C57" s="52" t="s">
        <v>41</v>
      </c>
      <c r="D57" s="53">
        <v>1</v>
      </c>
      <c r="E57" s="54">
        <v>22800</v>
      </c>
      <c r="F57" s="54">
        <v>24396</v>
      </c>
      <c r="G57" s="54">
        <v>23712</v>
      </c>
      <c r="H57" s="55"/>
      <c r="I57" s="55">
        <f t="shared" si="1"/>
        <v>23636</v>
      </c>
      <c r="J57" s="56">
        <f t="shared" si="2"/>
        <v>653.77672029523967</v>
      </c>
      <c r="K57" s="56">
        <f t="shared" si="3"/>
        <v>2.7660209861873401E-2</v>
      </c>
      <c r="L57" s="56">
        <f t="shared" si="4"/>
        <v>23636</v>
      </c>
      <c r="M57" s="56">
        <f t="shared" si="5"/>
        <v>23636</v>
      </c>
      <c r="N57" s="57">
        <v>2375</v>
      </c>
      <c r="O57" s="17"/>
      <c r="P57" s="17"/>
      <c r="Q57" s="17"/>
      <c r="R57" s="58"/>
      <c r="S57" s="58"/>
    </row>
    <row r="58" spans="1:19" ht="25.5" outlineLevel="1" x14ac:dyDescent="0.25">
      <c r="A58" s="48">
        <v>40</v>
      </c>
      <c r="B58" s="51" t="s">
        <v>83</v>
      </c>
      <c r="C58" s="52" t="s">
        <v>41</v>
      </c>
      <c r="D58" s="53">
        <v>1</v>
      </c>
      <c r="E58" s="54">
        <v>11250</v>
      </c>
      <c r="F58" s="54">
        <v>11475</v>
      </c>
      <c r="G58" s="54">
        <v>11025</v>
      </c>
      <c r="H58" s="55"/>
      <c r="I58" s="55">
        <f t="shared" si="1"/>
        <v>11250</v>
      </c>
      <c r="J58" s="56">
        <f t="shared" si="2"/>
        <v>183.71173070873834</v>
      </c>
      <c r="K58" s="56">
        <f t="shared" si="3"/>
        <v>1.6329931618554519E-2</v>
      </c>
      <c r="L58" s="56">
        <f t="shared" si="4"/>
        <v>11250</v>
      </c>
      <c r="M58" s="56">
        <f t="shared" si="5"/>
        <v>11250</v>
      </c>
      <c r="N58" s="57">
        <v>62.5</v>
      </c>
      <c r="O58" s="17"/>
      <c r="P58" s="17"/>
      <c r="Q58" s="17"/>
      <c r="R58" s="58"/>
      <c r="S58" s="58"/>
    </row>
    <row r="59" spans="1:19" ht="38.25" outlineLevel="1" x14ac:dyDescent="0.25">
      <c r="A59" s="48">
        <v>41</v>
      </c>
      <c r="B59" s="51" t="s">
        <v>84</v>
      </c>
      <c r="C59" s="52" t="s">
        <v>41</v>
      </c>
      <c r="D59" s="53">
        <v>1</v>
      </c>
      <c r="E59" s="54">
        <v>16500</v>
      </c>
      <c r="F59" s="54">
        <v>17325</v>
      </c>
      <c r="G59" s="54">
        <v>16170</v>
      </c>
      <c r="H59" s="55"/>
      <c r="I59" s="55">
        <f t="shared" si="1"/>
        <v>16665</v>
      </c>
      <c r="J59" s="56">
        <f t="shared" si="2"/>
        <v>485.74684764803158</v>
      </c>
      <c r="K59" s="56">
        <f t="shared" si="3"/>
        <v>2.9147725631445038E-2</v>
      </c>
      <c r="L59" s="56">
        <f t="shared" si="4"/>
        <v>16665</v>
      </c>
      <c r="M59" s="56">
        <f t="shared" si="5"/>
        <v>16665</v>
      </c>
      <c r="N59" s="57">
        <v>125</v>
      </c>
      <c r="O59" s="17"/>
      <c r="P59" s="17"/>
      <c r="Q59" s="17"/>
      <c r="R59" s="58"/>
      <c r="S59" s="58"/>
    </row>
    <row r="60" spans="1:19" ht="25.5" outlineLevel="1" x14ac:dyDescent="0.25">
      <c r="A60" s="48">
        <v>42</v>
      </c>
      <c r="B60" s="51" t="s">
        <v>85</v>
      </c>
      <c r="C60" s="52" t="s">
        <v>41</v>
      </c>
      <c r="D60" s="53">
        <v>1</v>
      </c>
      <c r="E60" s="54">
        <v>12500</v>
      </c>
      <c r="F60" s="54">
        <v>12250</v>
      </c>
      <c r="G60" s="54">
        <v>12125</v>
      </c>
      <c r="H60" s="55"/>
      <c r="I60" s="55">
        <f t="shared" si="1"/>
        <v>12291.67</v>
      </c>
      <c r="J60" s="56">
        <f t="shared" si="2"/>
        <v>155.90239111558088</v>
      </c>
      <c r="K60" s="56">
        <f t="shared" si="3"/>
        <v>1.2683580922330398E-2</v>
      </c>
      <c r="L60" s="56">
        <f t="shared" si="4"/>
        <v>12291.67</v>
      </c>
      <c r="M60" s="56">
        <f t="shared" si="5"/>
        <v>12291.67</v>
      </c>
      <c r="N60" s="57">
        <v>3000</v>
      </c>
      <c r="O60" s="17"/>
      <c r="P60" s="17"/>
      <c r="Q60" s="17"/>
      <c r="R60" s="58"/>
      <c r="S60" s="58"/>
    </row>
    <row r="61" spans="1:19" ht="38.25" outlineLevel="1" x14ac:dyDescent="0.25">
      <c r="A61" s="48">
        <v>43</v>
      </c>
      <c r="B61" s="51" t="s">
        <v>86</v>
      </c>
      <c r="C61" s="52" t="s">
        <v>41</v>
      </c>
      <c r="D61" s="53">
        <v>1</v>
      </c>
      <c r="E61" s="54">
        <v>13500</v>
      </c>
      <c r="F61" s="54">
        <v>14580.000000000002</v>
      </c>
      <c r="G61" s="54">
        <v>14850.000000000002</v>
      </c>
      <c r="H61" s="55"/>
      <c r="I61" s="55">
        <f t="shared" si="1"/>
        <v>14310</v>
      </c>
      <c r="J61" s="56">
        <f t="shared" si="2"/>
        <v>583.26666285670831</v>
      </c>
      <c r="K61" s="56">
        <f t="shared" si="3"/>
        <v>4.0759375461684719E-2</v>
      </c>
      <c r="L61" s="56">
        <f t="shared" si="4"/>
        <v>14310</v>
      </c>
      <c r="M61" s="56">
        <f t="shared" si="5"/>
        <v>14310</v>
      </c>
      <c r="N61" s="57">
        <v>987.5</v>
      </c>
      <c r="O61" s="17"/>
      <c r="P61" s="17"/>
      <c r="Q61" s="17"/>
      <c r="R61" s="58"/>
      <c r="S61" s="58"/>
    </row>
    <row r="62" spans="1:19" ht="25.5" outlineLevel="1" x14ac:dyDescent="0.25">
      <c r="A62" s="48">
        <v>44</v>
      </c>
      <c r="B62" s="51" t="s">
        <v>87</v>
      </c>
      <c r="C62" s="52" t="s">
        <v>41</v>
      </c>
      <c r="D62" s="53">
        <v>1</v>
      </c>
      <c r="E62" s="54">
        <v>2375</v>
      </c>
      <c r="F62" s="54">
        <v>2565</v>
      </c>
      <c r="G62" s="54">
        <v>2446.25</v>
      </c>
      <c r="H62" s="55"/>
      <c r="I62" s="55">
        <f t="shared" si="1"/>
        <v>2462.08</v>
      </c>
      <c r="J62" s="56">
        <f t="shared" si="2"/>
        <v>78.37100158150902</v>
      </c>
      <c r="K62" s="56">
        <f t="shared" si="3"/>
        <v>3.1831216524852574E-2</v>
      </c>
      <c r="L62" s="56">
        <f t="shared" si="4"/>
        <v>2462.08</v>
      </c>
      <c r="M62" s="56">
        <f t="shared" si="5"/>
        <v>2462.08</v>
      </c>
      <c r="N62" s="57">
        <v>2062.5</v>
      </c>
      <c r="O62" s="17"/>
      <c r="P62" s="17"/>
      <c r="Q62" s="17"/>
      <c r="R62" s="58"/>
      <c r="S62" s="58"/>
    </row>
    <row r="63" spans="1:19" ht="25.5" outlineLevel="1" x14ac:dyDescent="0.25">
      <c r="A63" s="48">
        <v>45</v>
      </c>
      <c r="B63" s="51" t="s">
        <v>88</v>
      </c>
      <c r="C63" s="52" t="s">
        <v>41</v>
      </c>
      <c r="D63" s="53">
        <v>1</v>
      </c>
      <c r="E63" s="54">
        <v>62.5</v>
      </c>
      <c r="F63" s="54">
        <v>65</v>
      </c>
      <c r="G63" s="54">
        <v>66.25</v>
      </c>
      <c r="H63" s="55"/>
      <c r="I63" s="55">
        <f t="shared" si="1"/>
        <v>64.58</v>
      </c>
      <c r="J63" s="56">
        <f t="shared" si="2"/>
        <v>1.5590239111558091</v>
      </c>
      <c r="K63" s="56">
        <f t="shared" si="3"/>
        <v>2.4140971061564091E-2</v>
      </c>
      <c r="L63" s="56">
        <f t="shared" si="4"/>
        <v>64.58</v>
      </c>
      <c r="M63" s="56">
        <f t="shared" si="5"/>
        <v>64.58</v>
      </c>
      <c r="N63" s="57">
        <v>87.5</v>
      </c>
      <c r="O63" s="17"/>
      <c r="P63" s="17"/>
      <c r="Q63" s="17"/>
      <c r="R63" s="58"/>
      <c r="S63" s="58"/>
    </row>
    <row r="64" spans="1:19" ht="25.5" outlineLevel="1" x14ac:dyDescent="0.25">
      <c r="A64" s="48">
        <v>46</v>
      </c>
      <c r="B64" s="51" t="s">
        <v>89</v>
      </c>
      <c r="C64" s="52" t="s">
        <v>41</v>
      </c>
      <c r="D64" s="53">
        <v>1</v>
      </c>
      <c r="E64" s="54">
        <v>125</v>
      </c>
      <c r="F64" s="54">
        <v>127.5</v>
      </c>
      <c r="G64" s="54">
        <v>121.25</v>
      </c>
      <c r="H64" s="55"/>
      <c r="I64" s="55">
        <f t="shared" si="1"/>
        <v>124.58</v>
      </c>
      <c r="J64" s="56">
        <f t="shared" si="2"/>
        <v>2.5685058345704066</v>
      </c>
      <c r="K64" s="56">
        <f t="shared" si="3"/>
        <v>2.0617320874702253E-2</v>
      </c>
      <c r="L64" s="56">
        <f t="shared" si="4"/>
        <v>124.58</v>
      </c>
      <c r="M64" s="56">
        <f t="shared" si="5"/>
        <v>124.58</v>
      </c>
      <c r="N64" s="57">
        <v>875</v>
      </c>
      <c r="O64" s="17"/>
      <c r="P64" s="17"/>
      <c r="Q64" s="17"/>
      <c r="R64" s="58"/>
      <c r="S64" s="58"/>
    </row>
    <row r="65" spans="1:19" ht="25.5" outlineLevel="1" x14ac:dyDescent="0.25">
      <c r="A65" s="48">
        <v>47</v>
      </c>
      <c r="B65" s="51" t="s">
        <v>90</v>
      </c>
      <c r="C65" s="52" t="s">
        <v>41</v>
      </c>
      <c r="D65" s="53">
        <v>1</v>
      </c>
      <c r="E65" s="54">
        <v>3000</v>
      </c>
      <c r="F65" s="54">
        <v>3120</v>
      </c>
      <c r="G65" s="54">
        <v>2850</v>
      </c>
      <c r="H65" s="55"/>
      <c r="I65" s="55">
        <f t="shared" si="1"/>
        <v>2990</v>
      </c>
      <c r="J65" s="56">
        <f t="shared" si="2"/>
        <v>110.45361017187261</v>
      </c>
      <c r="K65" s="56">
        <f t="shared" si="3"/>
        <v>3.6941006746445688E-2</v>
      </c>
      <c r="L65" s="56">
        <f t="shared" si="4"/>
        <v>2990</v>
      </c>
      <c r="M65" s="56">
        <f t="shared" si="5"/>
        <v>2990</v>
      </c>
      <c r="N65" s="57">
        <v>125</v>
      </c>
      <c r="O65" s="17"/>
      <c r="P65" s="17"/>
      <c r="Q65" s="17"/>
      <c r="R65" s="58"/>
      <c r="S65" s="58"/>
    </row>
    <row r="66" spans="1:19" ht="25.5" outlineLevel="1" x14ac:dyDescent="0.25">
      <c r="A66" s="48">
        <v>48</v>
      </c>
      <c r="B66" s="51" t="s">
        <v>91</v>
      </c>
      <c r="C66" s="52" t="s">
        <v>41</v>
      </c>
      <c r="D66" s="53">
        <v>1</v>
      </c>
      <c r="E66" s="54">
        <v>987.5</v>
      </c>
      <c r="F66" s="54">
        <v>1076.375</v>
      </c>
      <c r="G66" s="54">
        <v>1046.75</v>
      </c>
      <c r="H66" s="55"/>
      <c r="I66" s="55">
        <f t="shared" si="1"/>
        <v>1036.8800000000001</v>
      </c>
      <c r="J66" s="56">
        <f t="shared" si="2"/>
        <v>36.94886669439267</v>
      </c>
      <c r="K66" s="56">
        <f t="shared" si="3"/>
        <v>3.5634660418170538E-2</v>
      </c>
      <c r="L66" s="56">
        <f t="shared" si="4"/>
        <v>1036.8800000000001</v>
      </c>
      <c r="M66" s="56">
        <f t="shared" si="5"/>
        <v>1036.8800000000001</v>
      </c>
      <c r="N66" s="57">
        <v>112.5</v>
      </c>
      <c r="O66" s="17"/>
      <c r="P66" s="17"/>
      <c r="Q66" s="17"/>
      <c r="R66" s="58"/>
      <c r="S66" s="58"/>
    </row>
    <row r="67" spans="1:19" ht="25.5" outlineLevel="1" x14ac:dyDescent="0.25">
      <c r="A67" s="48">
        <v>49</v>
      </c>
      <c r="B67" s="51" t="s">
        <v>92</v>
      </c>
      <c r="C67" s="52" t="s">
        <v>41</v>
      </c>
      <c r="D67" s="53">
        <v>1</v>
      </c>
      <c r="E67" s="54">
        <v>2062.5</v>
      </c>
      <c r="F67" s="54">
        <v>1959.375</v>
      </c>
      <c r="G67" s="54">
        <v>2145</v>
      </c>
      <c r="H67" s="55"/>
      <c r="I67" s="55">
        <f t="shared" si="1"/>
        <v>2055.63</v>
      </c>
      <c r="J67" s="56">
        <f t="shared" si="2"/>
        <v>75.936856993162422</v>
      </c>
      <c r="K67" s="56">
        <f t="shared" si="3"/>
        <v>3.6940916893196937E-2</v>
      </c>
      <c r="L67" s="56">
        <f t="shared" si="4"/>
        <v>2055.63</v>
      </c>
      <c r="M67" s="56">
        <f t="shared" si="5"/>
        <v>2055.63</v>
      </c>
      <c r="N67" s="57">
        <v>112.5</v>
      </c>
      <c r="O67" s="17"/>
      <c r="P67" s="17"/>
      <c r="Q67" s="17"/>
      <c r="R67" s="58"/>
      <c r="S67" s="58"/>
    </row>
    <row r="68" spans="1:19" ht="25.5" outlineLevel="1" x14ac:dyDescent="0.25">
      <c r="A68" s="48">
        <v>50</v>
      </c>
      <c r="B68" s="51" t="s">
        <v>93</v>
      </c>
      <c r="C68" s="52" t="s">
        <v>41</v>
      </c>
      <c r="D68" s="53">
        <v>1</v>
      </c>
      <c r="E68" s="54">
        <v>87.5</v>
      </c>
      <c r="F68" s="54">
        <v>92.75</v>
      </c>
      <c r="G68" s="54">
        <v>83.125</v>
      </c>
      <c r="H68" s="55"/>
      <c r="I68" s="55">
        <f t="shared" si="1"/>
        <v>87.79</v>
      </c>
      <c r="J68" s="56">
        <f t="shared" si="2"/>
        <v>3.9347984559426785</v>
      </c>
      <c r="K68" s="56">
        <f t="shared" si="3"/>
        <v>4.4820577012674313E-2</v>
      </c>
      <c r="L68" s="56">
        <f t="shared" si="4"/>
        <v>87.79</v>
      </c>
      <c r="M68" s="56">
        <f t="shared" si="5"/>
        <v>87.79</v>
      </c>
      <c r="N68" s="57">
        <v>1112.5</v>
      </c>
      <c r="O68" s="17"/>
      <c r="P68" s="17"/>
      <c r="Q68" s="17"/>
      <c r="R68" s="58"/>
      <c r="S68" s="58"/>
    </row>
    <row r="69" spans="1:19" ht="25.5" outlineLevel="1" x14ac:dyDescent="0.25">
      <c r="A69" s="48">
        <v>51</v>
      </c>
      <c r="B69" s="51" t="s">
        <v>94</v>
      </c>
      <c r="C69" s="52" t="s">
        <v>41</v>
      </c>
      <c r="D69" s="53">
        <v>1</v>
      </c>
      <c r="E69" s="54">
        <v>875</v>
      </c>
      <c r="F69" s="54">
        <v>840</v>
      </c>
      <c r="G69" s="54">
        <v>901.25</v>
      </c>
      <c r="H69" s="55"/>
      <c r="I69" s="55">
        <f t="shared" si="1"/>
        <v>872.08</v>
      </c>
      <c r="J69" s="56">
        <f t="shared" si="2"/>
        <v>25.090115362207658</v>
      </c>
      <c r="K69" s="56">
        <f t="shared" si="3"/>
        <v>2.8770428587065015E-2</v>
      </c>
      <c r="L69" s="56">
        <f t="shared" si="4"/>
        <v>872.08</v>
      </c>
      <c r="M69" s="56">
        <f t="shared" si="5"/>
        <v>872.08</v>
      </c>
      <c r="N69" s="57">
        <v>7500</v>
      </c>
      <c r="O69" s="17"/>
      <c r="P69" s="17"/>
      <c r="Q69" s="17"/>
      <c r="R69" s="58"/>
      <c r="S69" s="58"/>
    </row>
    <row r="70" spans="1:19" ht="25.5" outlineLevel="1" x14ac:dyDescent="0.25">
      <c r="A70" s="48">
        <v>52</v>
      </c>
      <c r="B70" s="51" t="s">
        <v>95</v>
      </c>
      <c r="C70" s="52" t="s">
        <v>41</v>
      </c>
      <c r="D70" s="53">
        <v>1</v>
      </c>
      <c r="E70" s="54">
        <v>125</v>
      </c>
      <c r="F70" s="54">
        <v>136.25</v>
      </c>
      <c r="G70" s="54">
        <v>120</v>
      </c>
      <c r="H70" s="55"/>
      <c r="I70" s="55">
        <f t="shared" si="1"/>
        <v>127.08</v>
      </c>
      <c r="J70" s="56">
        <f t="shared" si="2"/>
        <v>6.7956276792917052</v>
      </c>
      <c r="K70" s="56">
        <f t="shared" si="3"/>
        <v>5.3475194202799066E-2</v>
      </c>
      <c r="L70" s="56">
        <f t="shared" si="4"/>
        <v>127.08</v>
      </c>
      <c r="M70" s="56">
        <f t="shared" si="5"/>
        <v>127.08</v>
      </c>
      <c r="N70" s="57">
        <v>18000</v>
      </c>
      <c r="O70" s="17"/>
      <c r="P70" s="17"/>
      <c r="Q70" s="17"/>
      <c r="R70" s="58"/>
      <c r="S70" s="58"/>
    </row>
    <row r="71" spans="1:19" ht="25.5" outlineLevel="1" x14ac:dyDescent="0.25">
      <c r="A71" s="48">
        <v>53</v>
      </c>
      <c r="B71" s="51" t="s">
        <v>96</v>
      </c>
      <c r="C71" s="52" t="s">
        <v>41</v>
      </c>
      <c r="D71" s="53">
        <v>1</v>
      </c>
      <c r="E71" s="54">
        <v>112.5</v>
      </c>
      <c r="F71" s="54">
        <v>123.75000000000001</v>
      </c>
      <c r="G71" s="54">
        <v>115.875</v>
      </c>
      <c r="H71" s="55"/>
      <c r="I71" s="55">
        <f t="shared" si="1"/>
        <v>117.38</v>
      </c>
      <c r="J71" s="56">
        <f t="shared" si="2"/>
        <v>4.7136769087412071</v>
      </c>
      <c r="K71" s="56">
        <f t="shared" si="3"/>
        <v>4.0157411047377807E-2</v>
      </c>
      <c r="L71" s="56">
        <f t="shared" si="4"/>
        <v>117.38</v>
      </c>
      <c r="M71" s="56">
        <f t="shared" si="5"/>
        <v>117.38</v>
      </c>
      <c r="N71" s="57">
        <v>13000</v>
      </c>
      <c r="O71" s="17"/>
      <c r="P71" s="17"/>
      <c r="Q71" s="17"/>
      <c r="R71" s="58"/>
      <c r="S71" s="58"/>
    </row>
    <row r="72" spans="1:19" ht="25.5" outlineLevel="1" x14ac:dyDescent="0.25">
      <c r="A72" s="48">
        <v>54</v>
      </c>
      <c r="B72" s="51" t="s">
        <v>97</v>
      </c>
      <c r="C72" s="52" t="s">
        <v>41</v>
      </c>
      <c r="D72" s="53">
        <v>1</v>
      </c>
      <c r="E72" s="54">
        <v>112.5</v>
      </c>
      <c r="F72" s="54">
        <v>109.125</v>
      </c>
      <c r="G72" s="54">
        <v>108</v>
      </c>
      <c r="H72" s="55"/>
      <c r="I72" s="55">
        <f t="shared" si="1"/>
        <v>109.88</v>
      </c>
      <c r="J72" s="56">
        <f t="shared" si="2"/>
        <v>1.9121323175972944</v>
      </c>
      <c r="K72" s="56">
        <f t="shared" si="3"/>
        <v>1.7402005074602243E-2</v>
      </c>
      <c r="L72" s="56">
        <f t="shared" si="4"/>
        <v>109.88</v>
      </c>
      <c r="M72" s="56">
        <f t="shared" si="5"/>
        <v>109.88</v>
      </c>
      <c r="N72" s="57">
        <v>19400</v>
      </c>
      <c r="O72" s="17"/>
      <c r="P72" s="17"/>
      <c r="Q72" s="17"/>
      <c r="R72" s="58"/>
      <c r="S72" s="58"/>
    </row>
    <row r="73" spans="1:19" ht="25.5" outlineLevel="1" x14ac:dyDescent="0.25">
      <c r="A73" s="48">
        <v>55</v>
      </c>
      <c r="B73" s="51" t="s">
        <v>98</v>
      </c>
      <c r="C73" s="52" t="s">
        <v>41</v>
      </c>
      <c r="D73" s="53">
        <v>1</v>
      </c>
      <c r="E73" s="54">
        <v>1112.5</v>
      </c>
      <c r="F73" s="54">
        <v>1179.25</v>
      </c>
      <c r="G73" s="54">
        <v>1123.625</v>
      </c>
      <c r="H73" s="55"/>
      <c r="I73" s="55">
        <f t="shared" si="1"/>
        <v>1138.46</v>
      </c>
      <c r="J73" s="56">
        <f t="shared" si="2"/>
        <v>29.199445866127135</v>
      </c>
      <c r="K73" s="56">
        <f t="shared" si="3"/>
        <v>2.5648196569161091E-2</v>
      </c>
      <c r="L73" s="56">
        <f t="shared" si="4"/>
        <v>1138.46</v>
      </c>
      <c r="M73" s="56">
        <f t="shared" si="5"/>
        <v>1138.46</v>
      </c>
      <c r="N73" s="57">
        <v>17000</v>
      </c>
      <c r="O73" s="17"/>
      <c r="P73" s="17"/>
      <c r="Q73" s="17"/>
      <c r="R73" s="58"/>
      <c r="S73" s="58"/>
    </row>
    <row r="74" spans="1:19" ht="38.25" outlineLevel="1" x14ac:dyDescent="0.25">
      <c r="A74" s="48">
        <v>56</v>
      </c>
      <c r="B74" s="51" t="s">
        <v>99</v>
      </c>
      <c r="C74" s="52" t="s">
        <v>41</v>
      </c>
      <c r="D74" s="53">
        <v>1</v>
      </c>
      <c r="E74" s="54">
        <v>7500</v>
      </c>
      <c r="F74" s="54">
        <v>8250</v>
      </c>
      <c r="G74" s="54">
        <v>7200</v>
      </c>
      <c r="H74" s="55"/>
      <c r="I74" s="55">
        <f t="shared" si="1"/>
        <v>7650</v>
      </c>
      <c r="J74" s="56">
        <f t="shared" si="2"/>
        <v>441.58804331639232</v>
      </c>
      <c r="K74" s="56">
        <f t="shared" si="3"/>
        <v>5.7723927230900959E-2</v>
      </c>
      <c r="L74" s="56">
        <f t="shared" si="4"/>
        <v>7650</v>
      </c>
      <c r="M74" s="56">
        <f t="shared" si="5"/>
        <v>7650</v>
      </c>
      <c r="N74" s="57">
        <v>5375</v>
      </c>
      <c r="O74" s="17"/>
      <c r="P74" s="17"/>
      <c r="Q74" s="17"/>
      <c r="R74" s="58"/>
      <c r="S74" s="58"/>
    </row>
    <row r="75" spans="1:19" ht="25.5" outlineLevel="1" x14ac:dyDescent="0.25">
      <c r="A75" s="48">
        <v>57</v>
      </c>
      <c r="B75" s="51" t="s">
        <v>100</v>
      </c>
      <c r="C75" s="52" t="s">
        <v>41</v>
      </c>
      <c r="D75" s="53">
        <v>1</v>
      </c>
      <c r="E75" s="54">
        <v>18000</v>
      </c>
      <c r="F75" s="54">
        <v>17820</v>
      </c>
      <c r="G75" s="54">
        <v>18180</v>
      </c>
      <c r="H75" s="55"/>
      <c r="I75" s="55">
        <f t="shared" si="1"/>
        <v>18000</v>
      </c>
      <c r="J75" s="56">
        <f t="shared" si="2"/>
        <v>146.9693845669907</v>
      </c>
      <c r="K75" s="56">
        <f t="shared" si="3"/>
        <v>8.1649658092772612E-3</v>
      </c>
      <c r="L75" s="56">
        <f t="shared" si="4"/>
        <v>18000</v>
      </c>
      <c r="M75" s="56">
        <f t="shared" si="5"/>
        <v>18000</v>
      </c>
      <c r="N75" s="57">
        <v>2900</v>
      </c>
      <c r="O75" s="17"/>
      <c r="P75" s="17"/>
      <c r="Q75" s="17"/>
      <c r="R75" s="58"/>
      <c r="S75" s="58"/>
    </row>
    <row r="76" spans="1:19" ht="25.5" outlineLevel="1" x14ac:dyDescent="0.25">
      <c r="A76" s="48">
        <v>58</v>
      </c>
      <c r="B76" s="51" t="s">
        <v>101</v>
      </c>
      <c r="C76" s="52" t="s">
        <v>41</v>
      </c>
      <c r="D76" s="53">
        <v>1</v>
      </c>
      <c r="E76" s="54">
        <v>13000</v>
      </c>
      <c r="F76" s="54">
        <v>13390</v>
      </c>
      <c r="G76" s="54">
        <v>12480</v>
      </c>
      <c r="H76" s="55"/>
      <c r="I76" s="55">
        <f t="shared" si="1"/>
        <v>12956.67</v>
      </c>
      <c r="J76" s="56">
        <f t="shared" si="2"/>
        <v>372.76742823851384</v>
      </c>
      <c r="K76" s="56">
        <f t="shared" si="3"/>
        <v>2.8770311217196535E-2</v>
      </c>
      <c r="L76" s="56">
        <f t="shared" si="4"/>
        <v>12956.67</v>
      </c>
      <c r="M76" s="56">
        <f t="shared" si="5"/>
        <v>12956.67</v>
      </c>
      <c r="N76" s="57">
        <v>4200</v>
      </c>
      <c r="O76" s="17"/>
      <c r="P76" s="17"/>
      <c r="Q76" s="17"/>
      <c r="R76" s="58"/>
      <c r="S76" s="58"/>
    </row>
    <row r="77" spans="1:19" ht="38.25" outlineLevel="1" x14ac:dyDescent="0.25">
      <c r="A77" s="48">
        <v>59</v>
      </c>
      <c r="B77" s="51" t="s">
        <v>102</v>
      </c>
      <c r="C77" s="52" t="s">
        <v>41</v>
      </c>
      <c r="D77" s="53">
        <v>1</v>
      </c>
      <c r="E77" s="54">
        <v>49000</v>
      </c>
      <c r="F77" s="54">
        <v>51940</v>
      </c>
      <c r="G77" s="54">
        <v>47040</v>
      </c>
      <c r="H77" s="55"/>
      <c r="I77" s="55">
        <f t="shared" si="1"/>
        <v>49326.67</v>
      </c>
      <c r="J77" s="56">
        <f t="shared" si="2"/>
        <v>2013.7085743031989</v>
      </c>
      <c r="K77" s="56">
        <f t="shared" si="3"/>
        <v>4.0823931035750008E-2</v>
      </c>
      <c r="L77" s="56">
        <f t="shared" si="4"/>
        <v>49326.67</v>
      </c>
      <c r="M77" s="56">
        <f t="shared" si="5"/>
        <v>49326.67</v>
      </c>
      <c r="N77" s="57">
        <v>750</v>
      </c>
      <c r="O77" s="17"/>
      <c r="P77" s="17"/>
      <c r="Q77" s="17"/>
      <c r="R77" s="58"/>
      <c r="S77" s="58"/>
    </row>
    <row r="78" spans="1:19" ht="25.5" outlineLevel="1" x14ac:dyDescent="0.25">
      <c r="A78" s="48">
        <v>60</v>
      </c>
      <c r="B78" s="51" t="s">
        <v>103</v>
      </c>
      <c r="C78" s="52" t="s">
        <v>41</v>
      </c>
      <c r="D78" s="53">
        <v>1</v>
      </c>
      <c r="E78" s="54">
        <v>19400</v>
      </c>
      <c r="F78" s="54">
        <v>21146</v>
      </c>
      <c r="G78" s="54">
        <v>18624</v>
      </c>
      <c r="H78" s="55"/>
      <c r="I78" s="55">
        <f t="shared" si="1"/>
        <v>19723.330000000002</v>
      </c>
      <c r="J78" s="56">
        <f t="shared" si="2"/>
        <v>1054.6814158260727</v>
      </c>
      <c r="K78" s="56">
        <f t="shared" si="3"/>
        <v>5.3473800612070709E-2</v>
      </c>
      <c r="L78" s="56">
        <f t="shared" si="4"/>
        <v>19723.330000000002</v>
      </c>
      <c r="M78" s="56">
        <f t="shared" si="5"/>
        <v>19723.330000000002</v>
      </c>
      <c r="N78" s="57">
        <v>1250</v>
      </c>
      <c r="O78" s="17"/>
      <c r="P78" s="17"/>
      <c r="Q78" s="17"/>
      <c r="R78" s="58"/>
      <c r="S78" s="58"/>
    </row>
    <row r="79" spans="1:19" ht="38.25" outlineLevel="1" x14ac:dyDescent="0.25">
      <c r="A79" s="48">
        <v>61</v>
      </c>
      <c r="B79" s="51" t="s">
        <v>104</v>
      </c>
      <c r="C79" s="52" t="s">
        <v>41</v>
      </c>
      <c r="D79" s="53">
        <v>1</v>
      </c>
      <c r="E79" s="54">
        <v>24500</v>
      </c>
      <c r="F79" s="54">
        <v>26950.000000000004</v>
      </c>
      <c r="G79" s="54">
        <v>25725</v>
      </c>
      <c r="H79" s="55"/>
      <c r="I79" s="55">
        <f t="shared" si="1"/>
        <v>25725</v>
      </c>
      <c r="J79" s="56">
        <f t="shared" si="2"/>
        <v>1000.2083116364659</v>
      </c>
      <c r="K79" s="56">
        <f t="shared" si="3"/>
        <v>3.8880789567987011E-2</v>
      </c>
      <c r="L79" s="56">
        <f t="shared" si="4"/>
        <v>25725</v>
      </c>
      <c r="M79" s="56">
        <f t="shared" si="5"/>
        <v>25725</v>
      </c>
      <c r="N79" s="57">
        <v>375</v>
      </c>
      <c r="O79" s="17"/>
      <c r="P79" s="17"/>
      <c r="Q79" s="17"/>
      <c r="R79" s="58"/>
      <c r="S79" s="58"/>
    </row>
    <row r="80" spans="1:19" ht="25.5" outlineLevel="1" x14ac:dyDescent="0.25">
      <c r="A80" s="48">
        <v>62</v>
      </c>
      <c r="B80" s="51" t="s">
        <v>105</v>
      </c>
      <c r="C80" s="52" t="s">
        <v>41</v>
      </c>
      <c r="D80" s="53">
        <v>1</v>
      </c>
      <c r="E80" s="54">
        <v>17000</v>
      </c>
      <c r="F80" s="54">
        <v>18700</v>
      </c>
      <c r="G80" s="54">
        <v>16150</v>
      </c>
      <c r="H80" s="55"/>
      <c r="I80" s="55">
        <f t="shared" si="1"/>
        <v>17283.330000000002</v>
      </c>
      <c r="J80" s="56">
        <f t="shared" si="2"/>
        <v>1060.13625958595</v>
      </c>
      <c r="K80" s="56">
        <f t="shared" si="3"/>
        <v>6.133865751483944E-2</v>
      </c>
      <c r="L80" s="56">
        <f t="shared" si="4"/>
        <v>16150</v>
      </c>
      <c r="M80" s="56">
        <f t="shared" si="5"/>
        <v>16150</v>
      </c>
      <c r="N80" s="57">
        <v>500</v>
      </c>
      <c r="O80" s="17"/>
      <c r="P80" s="17"/>
      <c r="Q80" s="17"/>
      <c r="R80" s="58"/>
      <c r="S80" s="58"/>
    </row>
    <row r="81" spans="1:19" ht="25.5" outlineLevel="1" x14ac:dyDescent="0.25">
      <c r="A81" s="48">
        <v>63</v>
      </c>
      <c r="B81" s="59" t="s">
        <v>106</v>
      </c>
      <c r="C81" s="52" t="s">
        <v>41</v>
      </c>
      <c r="D81" s="53">
        <v>1</v>
      </c>
      <c r="E81" s="54">
        <v>37000</v>
      </c>
      <c r="F81" s="54">
        <v>39220</v>
      </c>
      <c r="G81" s="54">
        <v>35520</v>
      </c>
      <c r="H81" s="55"/>
      <c r="I81" s="55">
        <f t="shared" si="1"/>
        <v>37246.67</v>
      </c>
      <c r="J81" s="56">
        <f t="shared" si="2"/>
        <v>1520.5554540656808</v>
      </c>
      <c r="K81" s="56">
        <f t="shared" si="3"/>
        <v>4.0823930141021487E-2</v>
      </c>
      <c r="L81" s="56">
        <f t="shared" si="4"/>
        <v>37246.67</v>
      </c>
      <c r="M81" s="56">
        <f t="shared" si="5"/>
        <v>37246.67</v>
      </c>
      <c r="N81" s="57">
        <v>4000</v>
      </c>
      <c r="O81" s="17"/>
      <c r="P81" s="17"/>
      <c r="Q81" s="17"/>
      <c r="R81" s="58"/>
      <c r="S81" s="58"/>
    </row>
    <row r="82" spans="1:19" ht="25.5" outlineLevel="1" x14ac:dyDescent="0.25">
      <c r="A82" s="48">
        <v>64</v>
      </c>
      <c r="B82" s="59" t="s">
        <v>107</v>
      </c>
      <c r="C82" s="52" t="s">
        <v>41</v>
      </c>
      <c r="D82" s="53">
        <v>1</v>
      </c>
      <c r="E82" s="54">
        <v>50000</v>
      </c>
      <c r="F82" s="54">
        <v>49500</v>
      </c>
      <c r="G82" s="54">
        <v>53500</v>
      </c>
      <c r="H82" s="55"/>
      <c r="I82" s="55">
        <f t="shared" si="1"/>
        <v>51000</v>
      </c>
      <c r="J82" s="56">
        <f t="shared" si="2"/>
        <v>1779.5130420052185</v>
      </c>
      <c r="K82" s="56">
        <f t="shared" si="3"/>
        <v>3.4892412588337619E-2</v>
      </c>
      <c r="L82" s="56">
        <f t="shared" si="4"/>
        <v>51000</v>
      </c>
      <c r="M82" s="56">
        <f t="shared" si="5"/>
        <v>51000</v>
      </c>
      <c r="N82" s="57">
        <v>3800</v>
      </c>
      <c r="O82" s="17"/>
      <c r="P82" s="17"/>
      <c r="Q82" s="17"/>
      <c r="R82" s="58"/>
      <c r="S82" s="58"/>
    </row>
    <row r="83" spans="1:19" ht="38.25" outlineLevel="1" x14ac:dyDescent="0.25">
      <c r="A83" s="48">
        <v>65</v>
      </c>
      <c r="B83" s="59" t="s">
        <v>108</v>
      </c>
      <c r="C83" s="52" t="s">
        <v>41</v>
      </c>
      <c r="D83" s="53">
        <v>1</v>
      </c>
      <c r="E83" s="54">
        <v>26500</v>
      </c>
      <c r="F83" s="54">
        <v>27030</v>
      </c>
      <c r="G83" s="54">
        <v>25970</v>
      </c>
      <c r="H83" s="55"/>
      <c r="I83" s="55">
        <f t="shared" si="1"/>
        <v>26500</v>
      </c>
      <c r="J83" s="56">
        <f t="shared" si="2"/>
        <v>432.74318789169479</v>
      </c>
      <c r="K83" s="56">
        <f t="shared" si="3"/>
        <v>1.6329931618554519E-2</v>
      </c>
      <c r="L83" s="56">
        <f t="shared" si="4"/>
        <v>26500</v>
      </c>
      <c r="M83" s="56">
        <f t="shared" si="5"/>
        <v>26500</v>
      </c>
      <c r="N83" s="57">
        <v>14500</v>
      </c>
      <c r="O83" s="17"/>
      <c r="P83" s="17"/>
      <c r="Q83" s="17"/>
      <c r="R83" s="58"/>
      <c r="S83" s="58"/>
    </row>
    <row r="84" spans="1:19" ht="51" outlineLevel="1" x14ac:dyDescent="0.25">
      <c r="A84" s="48">
        <v>66</v>
      </c>
      <c r="B84" s="51" t="s">
        <v>109</v>
      </c>
      <c r="C84" s="52" t="s">
        <v>41</v>
      </c>
      <c r="D84" s="53">
        <v>1</v>
      </c>
      <c r="E84" s="54">
        <v>5375</v>
      </c>
      <c r="F84" s="54">
        <v>5482.5</v>
      </c>
      <c r="G84" s="54">
        <v>5267.5</v>
      </c>
      <c r="H84" s="55"/>
      <c r="I84" s="55">
        <f t="shared" ref="I84:I147" si="6">IFERROR(ROUND(AVERAGEIF(E84:G84,"&gt;0"),2),"")</f>
        <v>5375</v>
      </c>
      <c r="J84" s="56">
        <f t="shared" ref="J84:J147" si="7">IFERROR(_xlfn.STDEV.P($E84:$G84),"")</f>
        <v>87.773382449730548</v>
      </c>
      <c r="K84" s="56">
        <f t="shared" ref="K84:K147" si="8">IFERROR(J84/I84,"")</f>
        <v>1.6329931618554519E-2</v>
      </c>
      <c r="L84" s="56">
        <f t="shared" ref="L84:L147" si="9">IF(K84&lt;0.06,I84,IF(K84&gt;0.32,$N$258,MIN(E84:G84)))</f>
        <v>5375</v>
      </c>
      <c r="M84" s="56">
        <f t="shared" ref="M84:M147" si="10">IFERROR(L84*D84,"")</f>
        <v>5375</v>
      </c>
      <c r="N84" s="57">
        <v>900</v>
      </c>
      <c r="O84" s="17"/>
      <c r="P84" s="17"/>
      <c r="Q84" s="17"/>
      <c r="R84" s="58"/>
      <c r="S84" s="58"/>
    </row>
    <row r="85" spans="1:19" ht="38.25" outlineLevel="1" x14ac:dyDescent="0.25">
      <c r="A85" s="48">
        <v>67</v>
      </c>
      <c r="B85" s="51" t="s">
        <v>110</v>
      </c>
      <c r="C85" s="52" t="s">
        <v>41</v>
      </c>
      <c r="D85" s="53">
        <v>1</v>
      </c>
      <c r="E85" s="54">
        <v>19000</v>
      </c>
      <c r="F85" s="54">
        <v>18430</v>
      </c>
      <c r="G85" s="54">
        <v>19380</v>
      </c>
      <c r="H85" s="55"/>
      <c r="I85" s="55">
        <f t="shared" si="6"/>
        <v>18936.669999999998</v>
      </c>
      <c r="J85" s="56">
        <f t="shared" si="7"/>
        <v>390.41288685470181</v>
      </c>
      <c r="K85" s="56">
        <f t="shared" si="8"/>
        <v>2.0616765611625582E-2</v>
      </c>
      <c r="L85" s="56">
        <f t="shared" si="9"/>
        <v>18936.669999999998</v>
      </c>
      <c r="M85" s="56">
        <f t="shared" si="10"/>
        <v>18936.669999999998</v>
      </c>
      <c r="N85" s="57">
        <v>6000</v>
      </c>
      <c r="O85" s="17"/>
      <c r="P85" s="17"/>
      <c r="Q85" s="17"/>
      <c r="R85" s="58"/>
      <c r="S85" s="58"/>
    </row>
    <row r="86" spans="1:19" ht="38.25" outlineLevel="1" x14ac:dyDescent="0.25">
      <c r="A86" s="48">
        <v>68</v>
      </c>
      <c r="B86" s="51" t="s">
        <v>111</v>
      </c>
      <c r="C86" s="52" t="s">
        <v>41</v>
      </c>
      <c r="D86" s="53">
        <v>1</v>
      </c>
      <c r="E86" s="54">
        <v>14000</v>
      </c>
      <c r="F86" s="54">
        <v>15120.000000000002</v>
      </c>
      <c r="G86" s="54">
        <v>14840</v>
      </c>
      <c r="H86" s="55"/>
      <c r="I86" s="55">
        <f t="shared" si="6"/>
        <v>14653.33</v>
      </c>
      <c r="J86" s="56">
        <f t="shared" si="7"/>
        <v>475.90848793532717</v>
      </c>
      <c r="K86" s="56">
        <f t="shared" si="8"/>
        <v>3.247783868481275E-2</v>
      </c>
      <c r="L86" s="56">
        <f t="shared" si="9"/>
        <v>14653.33</v>
      </c>
      <c r="M86" s="56">
        <f t="shared" si="10"/>
        <v>14653.33</v>
      </c>
      <c r="N86" s="57">
        <v>6800</v>
      </c>
      <c r="O86" s="17"/>
      <c r="P86" s="17"/>
      <c r="Q86" s="17"/>
      <c r="R86" s="58"/>
      <c r="S86" s="58"/>
    </row>
    <row r="87" spans="1:19" ht="25.5" outlineLevel="1" x14ac:dyDescent="0.25">
      <c r="A87" s="48">
        <v>69</v>
      </c>
      <c r="B87" s="51" t="s">
        <v>112</v>
      </c>
      <c r="C87" s="52" t="s">
        <v>41</v>
      </c>
      <c r="D87" s="53">
        <v>1</v>
      </c>
      <c r="E87" s="54">
        <v>2900</v>
      </c>
      <c r="F87" s="54">
        <v>2813</v>
      </c>
      <c r="G87" s="54">
        <v>2929</v>
      </c>
      <c r="H87" s="55"/>
      <c r="I87" s="55">
        <f t="shared" si="6"/>
        <v>2880.67</v>
      </c>
      <c r="J87" s="56">
        <f t="shared" si="7"/>
        <v>49.290521964730253</v>
      </c>
      <c r="K87" s="56">
        <f t="shared" si="8"/>
        <v>1.7110783937323695E-2</v>
      </c>
      <c r="L87" s="56">
        <f t="shared" si="9"/>
        <v>2880.67</v>
      </c>
      <c r="M87" s="56">
        <f t="shared" si="10"/>
        <v>2880.67</v>
      </c>
      <c r="N87" s="57">
        <v>14500</v>
      </c>
      <c r="O87" s="17"/>
      <c r="P87" s="17"/>
      <c r="Q87" s="17"/>
      <c r="R87" s="58"/>
      <c r="S87" s="58"/>
    </row>
    <row r="88" spans="1:19" ht="25.5" outlineLevel="1" x14ac:dyDescent="0.25">
      <c r="A88" s="48">
        <v>70</v>
      </c>
      <c r="B88" s="51" t="s">
        <v>113</v>
      </c>
      <c r="C88" s="52" t="s">
        <v>41</v>
      </c>
      <c r="D88" s="53">
        <v>1</v>
      </c>
      <c r="E88" s="54">
        <v>4200</v>
      </c>
      <c r="F88" s="54">
        <v>4242</v>
      </c>
      <c r="G88" s="54">
        <v>4536</v>
      </c>
      <c r="H88" s="55"/>
      <c r="I88" s="55">
        <f t="shared" si="6"/>
        <v>4326</v>
      </c>
      <c r="J88" s="56">
        <f t="shared" si="7"/>
        <v>149.47909552843836</v>
      </c>
      <c r="K88" s="56">
        <f t="shared" si="8"/>
        <v>3.4553651301072207E-2</v>
      </c>
      <c r="L88" s="56">
        <f t="shared" si="9"/>
        <v>4326</v>
      </c>
      <c r="M88" s="56">
        <f t="shared" si="10"/>
        <v>4326</v>
      </c>
      <c r="N88" s="57">
        <v>11500</v>
      </c>
      <c r="O88" s="17"/>
      <c r="P88" s="17"/>
      <c r="Q88" s="17"/>
      <c r="R88" s="58"/>
      <c r="S88" s="58"/>
    </row>
    <row r="89" spans="1:19" outlineLevel="1" x14ac:dyDescent="0.25">
      <c r="A89" s="48">
        <v>71</v>
      </c>
      <c r="B89" s="60" t="s">
        <v>114</v>
      </c>
      <c r="C89" s="52" t="s">
        <v>41</v>
      </c>
      <c r="D89" s="53">
        <v>1</v>
      </c>
      <c r="E89" s="54">
        <v>750</v>
      </c>
      <c r="F89" s="54">
        <v>757.5</v>
      </c>
      <c r="G89" s="54">
        <v>750</v>
      </c>
      <c r="H89" s="55"/>
      <c r="I89" s="55">
        <f t="shared" si="6"/>
        <v>752.5</v>
      </c>
      <c r="J89" s="56">
        <f t="shared" si="7"/>
        <v>3.5355339059327378</v>
      </c>
      <c r="K89" s="56">
        <f t="shared" si="8"/>
        <v>4.6983839281498178E-3</v>
      </c>
      <c r="L89" s="56">
        <f t="shared" si="9"/>
        <v>752.5</v>
      </c>
      <c r="M89" s="56">
        <f t="shared" si="10"/>
        <v>752.5</v>
      </c>
      <c r="N89" s="57">
        <v>600</v>
      </c>
      <c r="O89" s="17"/>
      <c r="P89" s="17"/>
      <c r="Q89" s="17"/>
      <c r="R89" s="58"/>
      <c r="S89" s="58"/>
    </row>
    <row r="90" spans="1:19" ht="25.5" outlineLevel="1" x14ac:dyDescent="0.25">
      <c r="A90" s="48">
        <v>72</v>
      </c>
      <c r="B90" s="51" t="s">
        <v>115</v>
      </c>
      <c r="C90" s="52" t="s">
        <v>41</v>
      </c>
      <c r="D90" s="53">
        <v>1</v>
      </c>
      <c r="E90" s="54">
        <v>8000</v>
      </c>
      <c r="F90" s="54">
        <v>8320</v>
      </c>
      <c r="G90" s="54">
        <v>7840</v>
      </c>
      <c r="H90" s="55"/>
      <c r="I90" s="55">
        <f t="shared" si="6"/>
        <v>8053.33</v>
      </c>
      <c r="J90" s="56">
        <f t="shared" si="7"/>
        <v>199.55506062794353</v>
      </c>
      <c r="K90" s="56">
        <f t="shared" si="8"/>
        <v>2.4779198248171073E-2</v>
      </c>
      <c r="L90" s="56">
        <f t="shared" si="9"/>
        <v>8053.33</v>
      </c>
      <c r="M90" s="56">
        <f t="shared" si="10"/>
        <v>8053.33</v>
      </c>
      <c r="N90" s="57">
        <v>600</v>
      </c>
      <c r="O90" s="17"/>
      <c r="P90" s="17"/>
      <c r="Q90" s="17"/>
      <c r="R90" s="58"/>
      <c r="S90" s="58"/>
    </row>
    <row r="91" spans="1:19" outlineLevel="1" x14ac:dyDescent="0.25">
      <c r="A91" s="48">
        <v>73</v>
      </c>
      <c r="B91" s="60" t="s">
        <v>116</v>
      </c>
      <c r="C91" s="52" t="s">
        <v>41</v>
      </c>
      <c r="D91" s="53">
        <v>1</v>
      </c>
      <c r="E91" s="54">
        <v>1250</v>
      </c>
      <c r="F91" s="54">
        <v>1362.5</v>
      </c>
      <c r="G91" s="54">
        <v>1212.5</v>
      </c>
      <c r="H91" s="55"/>
      <c r="I91" s="55">
        <f t="shared" si="6"/>
        <v>1275</v>
      </c>
      <c r="J91" s="56">
        <f t="shared" si="7"/>
        <v>63.737743919909811</v>
      </c>
      <c r="K91" s="56">
        <f t="shared" si="8"/>
        <v>4.999038738816456E-2</v>
      </c>
      <c r="L91" s="56">
        <f t="shared" si="9"/>
        <v>1275</v>
      </c>
      <c r="M91" s="56">
        <f t="shared" si="10"/>
        <v>1275</v>
      </c>
      <c r="N91" s="57">
        <v>600</v>
      </c>
      <c r="O91" s="17"/>
      <c r="P91" s="17"/>
      <c r="Q91" s="17"/>
      <c r="R91" s="58"/>
      <c r="S91" s="58"/>
    </row>
    <row r="92" spans="1:19" outlineLevel="1" x14ac:dyDescent="0.25">
      <c r="A92" s="48">
        <v>74</v>
      </c>
      <c r="B92" s="60" t="s">
        <v>117</v>
      </c>
      <c r="C92" s="52" t="s">
        <v>41</v>
      </c>
      <c r="D92" s="53">
        <v>1</v>
      </c>
      <c r="E92" s="54">
        <v>375</v>
      </c>
      <c r="F92" s="54">
        <v>363.75</v>
      </c>
      <c r="G92" s="54">
        <v>390</v>
      </c>
      <c r="H92" s="55"/>
      <c r="I92" s="55">
        <f t="shared" si="6"/>
        <v>376.25</v>
      </c>
      <c r="J92" s="56">
        <f t="shared" si="7"/>
        <v>10.752906583803284</v>
      </c>
      <c r="K92" s="56">
        <f t="shared" si="8"/>
        <v>2.8579153711105074E-2</v>
      </c>
      <c r="L92" s="56">
        <f t="shared" si="9"/>
        <v>376.25</v>
      </c>
      <c r="M92" s="56">
        <f t="shared" si="10"/>
        <v>376.25</v>
      </c>
      <c r="N92" s="57">
        <v>600</v>
      </c>
      <c r="O92" s="17"/>
      <c r="P92" s="17"/>
      <c r="Q92" s="17"/>
      <c r="R92" s="58"/>
      <c r="S92" s="58"/>
    </row>
    <row r="93" spans="1:19" outlineLevel="1" x14ac:dyDescent="0.25">
      <c r="A93" s="48">
        <v>75</v>
      </c>
      <c r="B93" s="60" t="s">
        <v>118</v>
      </c>
      <c r="C93" s="52" t="s">
        <v>41</v>
      </c>
      <c r="D93" s="53">
        <v>1</v>
      </c>
      <c r="E93" s="54">
        <v>500</v>
      </c>
      <c r="F93" s="54">
        <v>510</v>
      </c>
      <c r="G93" s="54">
        <v>530</v>
      </c>
      <c r="H93" s="55"/>
      <c r="I93" s="55">
        <f t="shared" si="6"/>
        <v>513.33000000000004</v>
      </c>
      <c r="J93" s="56">
        <f t="shared" si="7"/>
        <v>12.472191289246473</v>
      </c>
      <c r="K93" s="56">
        <f t="shared" si="8"/>
        <v>2.4296634307845774E-2</v>
      </c>
      <c r="L93" s="56">
        <f t="shared" si="9"/>
        <v>513.33000000000004</v>
      </c>
      <c r="M93" s="56">
        <f t="shared" si="10"/>
        <v>513.33000000000004</v>
      </c>
      <c r="N93" s="57">
        <v>900</v>
      </c>
      <c r="O93" s="17"/>
      <c r="P93" s="17"/>
      <c r="Q93" s="17"/>
      <c r="R93" s="58"/>
      <c r="S93" s="58"/>
    </row>
    <row r="94" spans="1:19" outlineLevel="1" x14ac:dyDescent="0.25">
      <c r="A94" s="48">
        <v>76</v>
      </c>
      <c r="B94" s="60" t="s">
        <v>119</v>
      </c>
      <c r="C94" s="52" t="s">
        <v>41</v>
      </c>
      <c r="D94" s="53">
        <v>1</v>
      </c>
      <c r="E94" s="54">
        <v>4000</v>
      </c>
      <c r="F94" s="54">
        <v>4160</v>
      </c>
      <c r="G94" s="54">
        <v>3880</v>
      </c>
      <c r="H94" s="55"/>
      <c r="I94" s="55">
        <f t="shared" si="6"/>
        <v>4013.33</v>
      </c>
      <c r="J94" s="56">
        <f t="shared" si="7"/>
        <v>114.69767022723502</v>
      </c>
      <c r="K94" s="56">
        <f t="shared" si="8"/>
        <v>2.8579177447963417E-2</v>
      </c>
      <c r="L94" s="56">
        <f t="shared" si="9"/>
        <v>4013.33</v>
      </c>
      <c r="M94" s="56">
        <f t="shared" si="10"/>
        <v>4013.33</v>
      </c>
      <c r="N94" s="57">
        <v>700</v>
      </c>
      <c r="O94" s="17"/>
      <c r="P94" s="17"/>
      <c r="Q94" s="17"/>
      <c r="R94" s="58"/>
      <c r="S94" s="58"/>
    </row>
    <row r="95" spans="1:19" outlineLevel="1" x14ac:dyDescent="0.25">
      <c r="A95" s="48">
        <v>77</v>
      </c>
      <c r="B95" s="60" t="s">
        <v>120</v>
      </c>
      <c r="C95" s="52" t="s">
        <v>41</v>
      </c>
      <c r="D95" s="53">
        <v>1</v>
      </c>
      <c r="E95" s="54">
        <v>3800</v>
      </c>
      <c r="F95" s="54">
        <v>3876</v>
      </c>
      <c r="G95" s="54">
        <v>4028</v>
      </c>
      <c r="H95" s="55"/>
      <c r="I95" s="55">
        <f t="shared" si="6"/>
        <v>3901.33</v>
      </c>
      <c r="J95" s="56">
        <f t="shared" si="7"/>
        <v>94.788653798273174</v>
      </c>
      <c r="K95" s="56">
        <f t="shared" si="8"/>
        <v>2.4296497296632989E-2</v>
      </c>
      <c r="L95" s="56">
        <f t="shared" si="9"/>
        <v>3901.33</v>
      </c>
      <c r="M95" s="56">
        <f t="shared" si="10"/>
        <v>3901.33</v>
      </c>
      <c r="N95" s="57">
        <v>6300</v>
      </c>
      <c r="O95" s="17"/>
      <c r="P95" s="17"/>
      <c r="Q95" s="17"/>
      <c r="R95" s="58"/>
      <c r="S95" s="58"/>
    </row>
    <row r="96" spans="1:19" ht="25.5" outlineLevel="1" x14ac:dyDescent="0.25">
      <c r="A96" s="48">
        <v>78</v>
      </c>
      <c r="B96" s="60" t="s">
        <v>121</v>
      </c>
      <c r="C96" s="52" t="s">
        <v>41</v>
      </c>
      <c r="D96" s="53">
        <v>1</v>
      </c>
      <c r="E96" s="54">
        <v>14500</v>
      </c>
      <c r="F96" s="54">
        <v>14935</v>
      </c>
      <c r="G96" s="54">
        <v>14790</v>
      </c>
      <c r="H96" s="55"/>
      <c r="I96" s="55">
        <f t="shared" si="6"/>
        <v>14741.67</v>
      </c>
      <c r="J96" s="56">
        <f t="shared" si="7"/>
        <v>180.84677369407385</v>
      </c>
      <c r="K96" s="56">
        <f t="shared" si="8"/>
        <v>1.2267726363029009E-2</v>
      </c>
      <c r="L96" s="56">
        <f t="shared" si="9"/>
        <v>14741.67</v>
      </c>
      <c r="M96" s="56">
        <f t="shared" si="10"/>
        <v>14741.67</v>
      </c>
      <c r="N96" s="57">
        <v>5625</v>
      </c>
      <c r="O96" s="17"/>
      <c r="P96" s="17"/>
      <c r="Q96" s="17"/>
      <c r="R96" s="58"/>
      <c r="S96" s="58"/>
    </row>
    <row r="97" spans="1:19" ht="25.5" outlineLevel="1" x14ac:dyDescent="0.25">
      <c r="A97" s="48">
        <v>79</v>
      </c>
      <c r="B97" s="60" t="s">
        <v>122</v>
      </c>
      <c r="C97" s="52" t="s">
        <v>41</v>
      </c>
      <c r="D97" s="53">
        <v>1</v>
      </c>
      <c r="E97" s="54">
        <v>900</v>
      </c>
      <c r="F97" s="54">
        <v>909</v>
      </c>
      <c r="G97" s="54">
        <v>945</v>
      </c>
      <c r="H97" s="55"/>
      <c r="I97" s="55">
        <f t="shared" si="6"/>
        <v>918</v>
      </c>
      <c r="J97" s="56">
        <f t="shared" si="7"/>
        <v>19.442222095223581</v>
      </c>
      <c r="K97" s="56">
        <f t="shared" si="8"/>
        <v>2.1178891171267519E-2</v>
      </c>
      <c r="L97" s="56">
        <f t="shared" si="9"/>
        <v>918</v>
      </c>
      <c r="M97" s="56">
        <f t="shared" si="10"/>
        <v>918</v>
      </c>
      <c r="N97" s="57">
        <v>1500</v>
      </c>
      <c r="O97" s="17"/>
      <c r="P97" s="17"/>
      <c r="Q97" s="17"/>
      <c r="R97" s="58"/>
      <c r="S97" s="58"/>
    </row>
    <row r="98" spans="1:19" ht="25.5" outlineLevel="1" x14ac:dyDescent="0.25">
      <c r="A98" s="48">
        <v>80</v>
      </c>
      <c r="B98" s="60" t="s">
        <v>123</v>
      </c>
      <c r="C98" s="52" t="s">
        <v>41</v>
      </c>
      <c r="D98" s="53">
        <v>1</v>
      </c>
      <c r="E98" s="54">
        <v>6000</v>
      </c>
      <c r="F98" s="54">
        <v>5820</v>
      </c>
      <c r="G98" s="54">
        <v>5700</v>
      </c>
      <c r="H98" s="55"/>
      <c r="I98" s="55">
        <f t="shared" si="6"/>
        <v>5840</v>
      </c>
      <c r="J98" s="56">
        <f t="shared" si="7"/>
        <v>123.28828005937953</v>
      </c>
      <c r="K98" s="56">
        <f t="shared" si="8"/>
        <v>2.1111006859482796E-2</v>
      </c>
      <c r="L98" s="56">
        <f t="shared" si="9"/>
        <v>5840</v>
      </c>
      <c r="M98" s="56">
        <f t="shared" si="10"/>
        <v>5840</v>
      </c>
      <c r="N98" s="57">
        <v>800</v>
      </c>
      <c r="O98" s="17"/>
      <c r="P98" s="17"/>
      <c r="Q98" s="17"/>
      <c r="R98" s="58"/>
      <c r="S98" s="58"/>
    </row>
    <row r="99" spans="1:19" ht="25.5" outlineLevel="1" x14ac:dyDescent="0.25">
      <c r="A99" s="48">
        <v>81</v>
      </c>
      <c r="B99" s="60" t="s">
        <v>124</v>
      </c>
      <c r="C99" s="52" t="s">
        <v>41</v>
      </c>
      <c r="D99" s="53">
        <v>1</v>
      </c>
      <c r="E99" s="54">
        <v>6800</v>
      </c>
      <c r="F99" s="54">
        <v>7140</v>
      </c>
      <c r="G99" s="54">
        <v>6528</v>
      </c>
      <c r="H99" s="55"/>
      <c r="I99" s="55">
        <f t="shared" si="6"/>
        <v>6822.67</v>
      </c>
      <c r="J99" s="56">
        <f t="shared" si="7"/>
        <v>250.36151638957793</v>
      </c>
      <c r="K99" s="56">
        <f t="shared" si="8"/>
        <v>3.669553362387129E-2</v>
      </c>
      <c r="L99" s="56">
        <f t="shared" si="9"/>
        <v>6822.67</v>
      </c>
      <c r="M99" s="56">
        <f t="shared" si="10"/>
        <v>6822.67</v>
      </c>
      <c r="N99" s="57">
        <v>700</v>
      </c>
      <c r="O99" s="17"/>
      <c r="P99" s="17"/>
      <c r="Q99" s="17"/>
      <c r="R99" s="58"/>
      <c r="S99" s="58"/>
    </row>
    <row r="100" spans="1:19" outlineLevel="1" x14ac:dyDescent="0.25">
      <c r="A100" s="48">
        <v>82</v>
      </c>
      <c r="B100" s="60" t="s">
        <v>125</v>
      </c>
      <c r="C100" s="52" t="s">
        <v>41</v>
      </c>
      <c r="D100" s="53">
        <v>1</v>
      </c>
      <c r="E100" s="54">
        <v>14500</v>
      </c>
      <c r="F100" s="54">
        <v>14790</v>
      </c>
      <c r="G100" s="54">
        <v>14210</v>
      </c>
      <c r="H100" s="55"/>
      <c r="I100" s="55">
        <f t="shared" si="6"/>
        <v>14500</v>
      </c>
      <c r="J100" s="56">
        <f t="shared" si="7"/>
        <v>236.78400846904054</v>
      </c>
      <c r="K100" s="56">
        <f t="shared" si="8"/>
        <v>1.6329931618554519E-2</v>
      </c>
      <c r="L100" s="56">
        <f t="shared" si="9"/>
        <v>14500</v>
      </c>
      <c r="M100" s="56">
        <f t="shared" si="10"/>
        <v>14500</v>
      </c>
      <c r="N100" s="57">
        <v>500</v>
      </c>
      <c r="O100" s="17"/>
      <c r="P100" s="17"/>
      <c r="Q100" s="17"/>
      <c r="R100" s="58"/>
      <c r="S100" s="58"/>
    </row>
    <row r="101" spans="1:19" outlineLevel="1" x14ac:dyDescent="0.25">
      <c r="A101" s="48">
        <v>83</v>
      </c>
      <c r="B101" s="60" t="s">
        <v>126</v>
      </c>
      <c r="C101" s="52" t="s">
        <v>41</v>
      </c>
      <c r="D101" s="53">
        <v>1</v>
      </c>
      <c r="E101" s="54">
        <v>31300</v>
      </c>
      <c r="F101" s="54">
        <v>30048</v>
      </c>
      <c r="G101" s="54">
        <v>34117</v>
      </c>
      <c r="H101" s="55"/>
      <c r="I101" s="55">
        <f t="shared" si="6"/>
        <v>31821.67</v>
      </c>
      <c r="J101" s="56">
        <f t="shared" si="7"/>
        <v>1701.6251708946427</v>
      </c>
      <c r="K101" s="56">
        <f t="shared" si="8"/>
        <v>5.3473785973352207E-2</v>
      </c>
      <c r="L101" s="56">
        <f t="shared" si="9"/>
        <v>31821.67</v>
      </c>
      <c r="M101" s="56">
        <f t="shared" si="10"/>
        <v>31821.67</v>
      </c>
      <c r="N101" s="57">
        <v>1400</v>
      </c>
      <c r="O101" s="17"/>
      <c r="P101" s="17"/>
      <c r="Q101" s="17"/>
      <c r="R101" s="58"/>
      <c r="S101" s="58"/>
    </row>
    <row r="102" spans="1:19" ht="25.5" outlineLevel="1" x14ac:dyDescent="0.25">
      <c r="A102" s="48">
        <v>84</v>
      </c>
      <c r="B102" s="60" t="s">
        <v>127</v>
      </c>
      <c r="C102" s="52" t="s">
        <v>41</v>
      </c>
      <c r="D102" s="53">
        <v>1</v>
      </c>
      <c r="E102" s="54">
        <v>11500</v>
      </c>
      <c r="F102" s="54">
        <v>12535.000000000002</v>
      </c>
      <c r="G102" s="54">
        <v>11040</v>
      </c>
      <c r="H102" s="55"/>
      <c r="I102" s="55">
        <f t="shared" si="6"/>
        <v>11691.67</v>
      </c>
      <c r="J102" s="56">
        <f t="shared" si="7"/>
        <v>625.19774649483759</v>
      </c>
      <c r="K102" s="56">
        <f t="shared" si="8"/>
        <v>5.3473776329201694E-2</v>
      </c>
      <c r="L102" s="56">
        <f t="shared" si="9"/>
        <v>11691.67</v>
      </c>
      <c r="M102" s="56">
        <f t="shared" si="10"/>
        <v>11691.67</v>
      </c>
      <c r="N102" s="57">
        <v>5000</v>
      </c>
      <c r="O102" s="17"/>
      <c r="P102" s="17"/>
      <c r="Q102" s="17"/>
      <c r="R102" s="58"/>
      <c r="S102" s="58"/>
    </row>
    <row r="103" spans="1:19" ht="25.5" outlineLevel="1" x14ac:dyDescent="0.25">
      <c r="A103" s="48">
        <v>85</v>
      </c>
      <c r="B103" s="60" t="s">
        <v>128</v>
      </c>
      <c r="C103" s="52" t="s">
        <v>41</v>
      </c>
      <c r="D103" s="53">
        <v>1</v>
      </c>
      <c r="E103" s="54">
        <v>600</v>
      </c>
      <c r="F103" s="54">
        <v>606</v>
      </c>
      <c r="G103" s="54">
        <v>594</v>
      </c>
      <c r="H103" s="55"/>
      <c r="I103" s="55">
        <f t="shared" si="6"/>
        <v>600</v>
      </c>
      <c r="J103" s="56">
        <f t="shared" si="7"/>
        <v>4.8989794855663558</v>
      </c>
      <c r="K103" s="56">
        <f t="shared" si="8"/>
        <v>8.1649658092772595E-3</v>
      </c>
      <c r="L103" s="56">
        <f t="shared" si="9"/>
        <v>600</v>
      </c>
      <c r="M103" s="56">
        <f t="shared" si="10"/>
        <v>600</v>
      </c>
      <c r="N103" s="57">
        <v>5800</v>
      </c>
      <c r="O103" s="17"/>
      <c r="P103" s="17"/>
      <c r="Q103" s="17"/>
      <c r="R103" s="58"/>
      <c r="S103" s="58"/>
    </row>
    <row r="104" spans="1:19" ht="76.5" outlineLevel="1" x14ac:dyDescent="0.25">
      <c r="A104" s="48">
        <v>86</v>
      </c>
      <c r="B104" s="60" t="s">
        <v>129</v>
      </c>
      <c r="C104" s="52" t="s">
        <v>41</v>
      </c>
      <c r="D104" s="53">
        <v>1</v>
      </c>
      <c r="E104" s="54">
        <v>600</v>
      </c>
      <c r="F104" s="54">
        <v>606</v>
      </c>
      <c r="G104" s="54">
        <v>660</v>
      </c>
      <c r="H104" s="55"/>
      <c r="I104" s="55">
        <f t="shared" si="6"/>
        <v>622</v>
      </c>
      <c r="J104" s="56">
        <f t="shared" si="7"/>
        <v>26.981475126464083</v>
      </c>
      <c r="K104" s="56">
        <f t="shared" si="8"/>
        <v>4.3378577373736467E-2</v>
      </c>
      <c r="L104" s="56">
        <f t="shared" si="9"/>
        <v>622</v>
      </c>
      <c r="M104" s="56">
        <f t="shared" si="10"/>
        <v>622</v>
      </c>
      <c r="N104" s="57">
        <v>800</v>
      </c>
      <c r="O104" s="17"/>
      <c r="P104" s="17"/>
      <c r="Q104" s="17"/>
      <c r="R104" s="58"/>
      <c r="S104" s="58"/>
    </row>
    <row r="105" spans="1:19" outlineLevel="1" x14ac:dyDescent="0.25">
      <c r="A105" s="48">
        <v>87</v>
      </c>
      <c r="B105" s="60" t="s">
        <v>130</v>
      </c>
      <c r="C105" s="52" t="s">
        <v>41</v>
      </c>
      <c r="D105" s="53">
        <v>1</v>
      </c>
      <c r="E105" s="54">
        <v>600</v>
      </c>
      <c r="F105" s="54">
        <v>570</v>
      </c>
      <c r="G105" s="54">
        <v>642</v>
      </c>
      <c r="H105" s="55"/>
      <c r="I105" s="55">
        <f t="shared" si="6"/>
        <v>604</v>
      </c>
      <c r="J105" s="56">
        <f t="shared" si="7"/>
        <v>29.529646120466801</v>
      </c>
      <c r="K105" s="56">
        <f t="shared" si="8"/>
        <v>4.8890142583554307E-2</v>
      </c>
      <c r="L105" s="56">
        <f t="shared" si="9"/>
        <v>604</v>
      </c>
      <c r="M105" s="56">
        <f t="shared" si="10"/>
        <v>604</v>
      </c>
      <c r="N105" s="57">
        <v>1500</v>
      </c>
      <c r="O105" s="17"/>
      <c r="P105" s="17"/>
      <c r="Q105" s="17"/>
      <c r="R105" s="58"/>
      <c r="S105" s="58"/>
    </row>
    <row r="106" spans="1:19" outlineLevel="1" x14ac:dyDescent="0.25">
      <c r="A106" s="48">
        <v>88</v>
      </c>
      <c r="B106" s="60" t="s">
        <v>131</v>
      </c>
      <c r="C106" s="52" t="s">
        <v>41</v>
      </c>
      <c r="D106" s="53">
        <v>1</v>
      </c>
      <c r="E106" s="54">
        <v>600</v>
      </c>
      <c r="F106" s="54">
        <v>576</v>
      </c>
      <c r="G106" s="54">
        <v>576</v>
      </c>
      <c r="H106" s="55"/>
      <c r="I106" s="55">
        <f t="shared" si="6"/>
        <v>584</v>
      </c>
      <c r="J106" s="56">
        <f t="shared" si="7"/>
        <v>11.313708498984761</v>
      </c>
      <c r="K106" s="56">
        <f t="shared" si="8"/>
        <v>1.9372788525658838E-2</v>
      </c>
      <c r="L106" s="56">
        <f t="shared" si="9"/>
        <v>584</v>
      </c>
      <c r="M106" s="56">
        <f t="shared" si="10"/>
        <v>584</v>
      </c>
      <c r="N106" s="57">
        <v>7000</v>
      </c>
      <c r="O106" s="17"/>
      <c r="P106" s="17"/>
      <c r="Q106" s="17"/>
      <c r="R106" s="58"/>
      <c r="S106" s="58"/>
    </row>
    <row r="107" spans="1:19" outlineLevel="1" x14ac:dyDescent="0.25">
      <c r="A107" s="48">
        <v>89</v>
      </c>
      <c r="B107" s="60" t="s">
        <v>132</v>
      </c>
      <c r="C107" s="52" t="s">
        <v>41</v>
      </c>
      <c r="D107" s="53">
        <v>1</v>
      </c>
      <c r="E107" s="54">
        <v>900</v>
      </c>
      <c r="F107" s="54">
        <v>981.00000000000011</v>
      </c>
      <c r="G107" s="54">
        <v>981.00000000000011</v>
      </c>
      <c r="H107" s="55"/>
      <c r="I107" s="55">
        <f t="shared" si="6"/>
        <v>954</v>
      </c>
      <c r="J107" s="56">
        <f t="shared" si="7"/>
        <v>38.183766184073626</v>
      </c>
      <c r="K107" s="56">
        <f t="shared" si="8"/>
        <v>4.002491214263483E-2</v>
      </c>
      <c r="L107" s="56">
        <f t="shared" si="9"/>
        <v>954</v>
      </c>
      <c r="M107" s="56">
        <f t="shared" si="10"/>
        <v>954</v>
      </c>
      <c r="N107" s="57">
        <v>76687.5</v>
      </c>
      <c r="O107" s="17"/>
      <c r="P107" s="17"/>
      <c r="Q107" s="17"/>
      <c r="R107" s="58"/>
      <c r="S107" s="58"/>
    </row>
    <row r="108" spans="1:19" outlineLevel="1" x14ac:dyDescent="0.25">
      <c r="A108" s="48">
        <v>90</v>
      </c>
      <c r="B108" s="60" t="s">
        <v>133</v>
      </c>
      <c r="C108" s="52" t="s">
        <v>41</v>
      </c>
      <c r="D108" s="53">
        <v>1</v>
      </c>
      <c r="E108" s="54">
        <v>700</v>
      </c>
      <c r="F108" s="54">
        <v>770.00000000000011</v>
      </c>
      <c r="G108" s="54">
        <v>693</v>
      </c>
      <c r="H108" s="55"/>
      <c r="I108" s="55">
        <f t="shared" si="6"/>
        <v>721</v>
      </c>
      <c r="J108" s="56">
        <f t="shared" si="7"/>
        <v>34.765883660086516</v>
      </c>
      <c r="K108" s="56">
        <f t="shared" si="8"/>
        <v>4.8218978724114445E-2</v>
      </c>
      <c r="L108" s="56">
        <f t="shared" si="9"/>
        <v>721</v>
      </c>
      <c r="M108" s="56">
        <f t="shared" si="10"/>
        <v>721</v>
      </c>
      <c r="N108" s="57">
        <v>500</v>
      </c>
      <c r="O108" s="17"/>
      <c r="P108" s="17"/>
      <c r="Q108" s="17"/>
      <c r="R108" s="58"/>
      <c r="S108" s="58"/>
    </row>
    <row r="109" spans="1:19" ht="25.5" outlineLevel="1" x14ac:dyDescent="0.25">
      <c r="A109" s="48">
        <v>91</v>
      </c>
      <c r="B109" s="60" t="s">
        <v>134</v>
      </c>
      <c r="C109" s="52" t="s">
        <v>41</v>
      </c>
      <c r="D109" s="53">
        <v>1</v>
      </c>
      <c r="E109" s="54">
        <v>6300</v>
      </c>
      <c r="F109" s="54">
        <v>6552</v>
      </c>
      <c r="G109" s="54">
        <v>6174</v>
      </c>
      <c r="H109" s="55"/>
      <c r="I109" s="55">
        <f t="shared" si="6"/>
        <v>6342</v>
      </c>
      <c r="J109" s="56">
        <f t="shared" si="7"/>
        <v>157.14961024450554</v>
      </c>
      <c r="K109" s="56">
        <f t="shared" si="8"/>
        <v>2.4779187991880405E-2</v>
      </c>
      <c r="L109" s="56">
        <f t="shared" si="9"/>
        <v>6342</v>
      </c>
      <c r="M109" s="56">
        <f t="shared" si="10"/>
        <v>6342</v>
      </c>
      <c r="N109" s="57">
        <v>3500</v>
      </c>
      <c r="O109" s="17"/>
      <c r="P109" s="17"/>
      <c r="Q109" s="17"/>
      <c r="R109" s="58"/>
      <c r="S109" s="58"/>
    </row>
    <row r="110" spans="1:19" ht="25.5" outlineLevel="1" x14ac:dyDescent="0.25">
      <c r="A110" s="48">
        <v>92</v>
      </c>
      <c r="B110" s="60" t="s">
        <v>135</v>
      </c>
      <c r="C110" s="52" t="s">
        <v>41</v>
      </c>
      <c r="D110" s="53">
        <v>1</v>
      </c>
      <c r="E110" s="57">
        <v>11900</v>
      </c>
      <c r="F110" s="61">
        <v>12000</v>
      </c>
      <c r="G110" s="61">
        <v>12100</v>
      </c>
      <c r="H110" s="55"/>
      <c r="I110" s="55">
        <f t="shared" si="6"/>
        <v>12000</v>
      </c>
      <c r="J110" s="56">
        <f t="shared" si="7"/>
        <v>81.649658092772611</v>
      </c>
      <c r="K110" s="56">
        <f t="shared" si="8"/>
        <v>6.804138174397718E-3</v>
      </c>
      <c r="L110" s="56">
        <f t="shared" si="9"/>
        <v>12000</v>
      </c>
      <c r="M110" s="56">
        <f t="shared" si="10"/>
        <v>12000</v>
      </c>
      <c r="N110" s="57">
        <v>4800</v>
      </c>
      <c r="O110" s="17"/>
      <c r="P110" s="17"/>
      <c r="Q110" s="17"/>
      <c r="R110" s="58"/>
      <c r="S110" s="58"/>
    </row>
    <row r="111" spans="1:19" ht="38.25" outlineLevel="1" x14ac:dyDescent="0.25">
      <c r="A111" s="48">
        <v>93</v>
      </c>
      <c r="B111" s="60" t="s">
        <v>136</v>
      </c>
      <c r="C111" s="52" t="s">
        <v>41</v>
      </c>
      <c r="D111" s="53">
        <v>1</v>
      </c>
      <c r="E111" s="54">
        <v>5625</v>
      </c>
      <c r="F111" s="54">
        <v>6187.5000000000009</v>
      </c>
      <c r="G111" s="54">
        <v>6075</v>
      </c>
      <c r="H111" s="55"/>
      <c r="I111" s="55">
        <f t="shared" si="6"/>
        <v>5962.5</v>
      </c>
      <c r="J111" s="56">
        <f t="shared" si="7"/>
        <v>243.02777619029504</v>
      </c>
      <c r="K111" s="56">
        <f t="shared" si="8"/>
        <v>4.0759375461684705E-2</v>
      </c>
      <c r="L111" s="56">
        <f t="shared" si="9"/>
        <v>5962.5</v>
      </c>
      <c r="M111" s="56">
        <f t="shared" si="10"/>
        <v>5962.5</v>
      </c>
      <c r="N111" s="57">
        <v>7900</v>
      </c>
      <c r="O111" s="17"/>
      <c r="P111" s="17"/>
      <c r="Q111" s="17"/>
      <c r="R111" s="58"/>
      <c r="S111" s="58"/>
    </row>
    <row r="112" spans="1:19" ht="63.75" outlineLevel="1" x14ac:dyDescent="0.25">
      <c r="A112" s="48">
        <v>94</v>
      </c>
      <c r="B112" s="60" t="s">
        <v>137</v>
      </c>
      <c r="C112" s="52" t="s">
        <v>41</v>
      </c>
      <c r="D112" s="53">
        <v>1</v>
      </c>
      <c r="E112" s="54">
        <v>1500</v>
      </c>
      <c r="F112" s="54">
        <v>1605</v>
      </c>
      <c r="G112" s="54">
        <v>1575</v>
      </c>
      <c r="H112" s="55"/>
      <c r="I112" s="55">
        <f t="shared" si="6"/>
        <v>1560</v>
      </c>
      <c r="J112" s="56">
        <f t="shared" si="7"/>
        <v>44.158804331639232</v>
      </c>
      <c r="K112" s="56">
        <f t="shared" si="8"/>
        <v>2.8306925853614891E-2</v>
      </c>
      <c r="L112" s="56">
        <f t="shared" si="9"/>
        <v>1560</v>
      </c>
      <c r="M112" s="56">
        <f t="shared" si="10"/>
        <v>1560</v>
      </c>
      <c r="N112" s="57">
        <v>6875</v>
      </c>
      <c r="O112" s="17"/>
      <c r="P112" s="17"/>
      <c r="Q112" s="17"/>
      <c r="R112" s="58"/>
      <c r="S112" s="58"/>
    </row>
    <row r="113" spans="1:19" ht="25.5" outlineLevel="1" x14ac:dyDescent="0.25">
      <c r="A113" s="48">
        <v>95</v>
      </c>
      <c r="B113" s="60" t="s">
        <v>138</v>
      </c>
      <c r="C113" s="52" t="s">
        <v>41</v>
      </c>
      <c r="D113" s="53">
        <v>1</v>
      </c>
      <c r="E113" s="54">
        <v>800</v>
      </c>
      <c r="F113" s="54">
        <v>848</v>
      </c>
      <c r="G113" s="54">
        <v>832</v>
      </c>
      <c r="H113" s="55"/>
      <c r="I113" s="55">
        <f t="shared" si="6"/>
        <v>826.67</v>
      </c>
      <c r="J113" s="56">
        <f t="shared" si="7"/>
        <v>19.955506062794353</v>
      </c>
      <c r="K113" s="56">
        <f t="shared" si="8"/>
        <v>2.4139627738752289E-2</v>
      </c>
      <c r="L113" s="56">
        <f t="shared" si="9"/>
        <v>826.67</v>
      </c>
      <c r="M113" s="56">
        <f t="shared" si="10"/>
        <v>826.67</v>
      </c>
      <c r="N113" s="57">
        <v>7900</v>
      </c>
      <c r="O113" s="17"/>
      <c r="P113" s="17"/>
      <c r="Q113" s="17"/>
      <c r="R113" s="58"/>
      <c r="S113" s="58"/>
    </row>
    <row r="114" spans="1:19" ht="63.75" outlineLevel="1" x14ac:dyDescent="0.25">
      <c r="A114" s="48">
        <v>96</v>
      </c>
      <c r="B114" s="60" t="s">
        <v>139</v>
      </c>
      <c r="C114" s="52" t="s">
        <v>41</v>
      </c>
      <c r="D114" s="53">
        <v>1</v>
      </c>
      <c r="E114" s="54">
        <v>700</v>
      </c>
      <c r="F114" s="54">
        <v>679</v>
      </c>
      <c r="G114" s="54">
        <v>770.00000000000011</v>
      </c>
      <c r="H114" s="55"/>
      <c r="I114" s="55">
        <f t="shared" si="6"/>
        <v>716.33</v>
      </c>
      <c r="J114" s="56">
        <f t="shared" si="7"/>
        <v>38.904441334577207</v>
      </c>
      <c r="K114" s="56">
        <f t="shared" si="8"/>
        <v>5.4310780414860753E-2</v>
      </c>
      <c r="L114" s="56">
        <f t="shared" si="9"/>
        <v>716.33</v>
      </c>
      <c r="M114" s="56">
        <f t="shared" si="10"/>
        <v>716.33</v>
      </c>
      <c r="N114" s="57">
        <v>7900</v>
      </c>
      <c r="O114" s="17"/>
      <c r="P114" s="17"/>
      <c r="Q114" s="17"/>
      <c r="R114" s="58"/>
      <c r="S114" s="58"/>
    </row>
    <row r="115" spans="1:19" ht="25.5" outlineLevel="1" x14ac:dyDescent="0.25">
      <c r="A115" s="48">
        <v>97</v>
      </c>
      <c r="B115" s="60" t="s">
        <v>140</v>
      </c>
      <c r="C115" s="52" t="s">
        <v>41</v>
      </c>
      <c r="D115" s="53">
        <v>1</v>
      </c>
      <c r="E115" s="54">
        <v>500</v>
      </c>
      <c r="F115" s="54">
        <v>475</v>
      </c>
      <c r="G115" s="54">
        <v>500</v>
      </c>
      <c r="H115" s="55"/>
      <c r="I115" s="55">
        <f t="shared" si="6"/>
        <v>491.67</v>
      </c>
      <c r="J115" s="56">
        <f t="shared" si="7"/>
        <v>11.785113019775793</v>
      </c>
      <c r="K115" s="56">
        <f t="shared" si="8"/>
        <v>2.3969558890670151E-2</v>
      </c>
      <c r="L115" s="56">
        <f t="shared" si="9"/>
        <v>491.67</v>
      </c>
      <c r="M115" s="56">
        <f t="shared" si="10"/>
        <v>491.67</v>
      </c>
      <c r="N115" s="57">
        <v>7900</v>
      </c>
      <c r="O115" s="17"/>
      <c r="P115" s="17"/>
      <c r="Q115" s="17"/>
      <c r="R115" s="58"/>
      <c r="S115" s="58"/>
    </row>
    <row r="116" spans="1:19" ht="38.25" outlineLevel="1" x14ac:dyDescent="0.25">
      <c r="A116" s="48">
        <v>98</v>
      </c>
      <c r="B116" s="60" t="s">
        <v>141</v>
      </c>
      <c r="C116" s="52" t="s">
        <v>41</v>
      </c>
      <c r="D116" s="53">
        <v>1</v>
      </c>
      <c r="E116" s="54">
        <v>1400</v>
      </c>
      <c r="F116" s="54">
        <v>1442</v>
      </c>
      <c r="G116" s="54">
        <v>1498</v>
      </c>
      <c r="H116" s="55"/>
      <c r="I116" s="55">
        <f t="shared" si="6"/>
        <v>1446.67</v>
      </c>
      <c r="J116" s="56">
        <f t="shared" si="7"/>
        <v>40.144184579532258</v>
      </c>
      <c r="K116" s="56">
        <f t="shared" si="8"/>
        <v>2.7749372406652695E-2</v>
      </c>
      <c r="L116" s="56">
        <f t="shared" si="9"/>
        <v>1446.67</v>
      </c>
      <c r="M116" s="56">
        <f t="shared" si="10"/>
        <v>1446.67</v>
      </c>
      <c r="N116" s="57">
        <v>7900</v>
      </c>
      <c r="O116" s="17"/>
      <c r="P116" s="17"/>
      <c r="Q116" s="17"/>
      <c r="R116" s="58"/>
      <c r="S116" s="58"/>
    </row>
    <row r="117" spans="1:19" ht="25.5" outlineLevel="1" x14ac:dyDescent="0.25">
      <c r="A117" s="48">
        <v>99</v>
      </c>
      <c r="B117" s="60" t="s">
        <v>142</v>
      </c>
      <c r="C117" s="52" t="s">
        <v>41</v>
      </c>
      <c r="D117" s="53">
        <v>1</v>
      </c>
      <c r="E117" s="54">
        <v>5000</v>
      </c>
      <c r="F117" s="54">
        <v>4900</v>
      </c>
      <c r="G117" s="54">
        <v>4900</v>
      </c>
      <c r="H117" s="55"/>
      <c r="I117" s="55">
        <f t="shared" si="6"/>
        <v>4933.33</v>
      </c>
      <c r="J117" s="56">
        <f t="shared" si="7"/>
        <v>47.14045207910317</v>
      </c>
      <c r="K117" s="56">
        <f t="shared" si="8"/>
        <v>9.5555034994827363E-3</v>
      </c>
      <c r="L117" s="56">
        <f t="shared" si="9"/>
        <v>4933.33</v>
      </c>
      <c r="M117" s="56">
        <f t="shared" si="10"/>
        <v>4933.33</v>
      </c>
      <c r="N117" s="57">
        <v>6875</v>
      </c>
      <c r="O117" s="17"/>
      <c r="P117" s="17"/>
      <c r="Q117" s="17"/>
      <c r="R117" s="58"/>
      <c r="S117" s="58"/>
    </row>
    <row r="118" spans="1:19" ht="25.5" outlineLevel="1" x14ac:dyDescent="0.25">
      <c r="A118" s="48">
        <v>100</v>
      </c>
      <c r="B118" s="60" t="s">
        <v>143</v>
      </c>
      <c r="C118" s="52" t="s">
        <v>41</v>
      </c>
      <c r="D118" s="53">
        <v>1</v>
      </c>
      <c r="E118" s="54">
        <v>5800</v>
      </c>
      <c r="F118" s="54">
        <v>5800</v>
      </c>
      <c r="G118" s="54">
        <v>5800</v>
      </c>
      <c r="H118" s="55"/>
      <c r="I118" s="55">
        <f t="shared" si="6"/>
        <v>5800</v>
      </c>
      <c r="J118" s="56">
        <f t="shared" si="7"/>
        <v>0</v>
      </c>
      <c r="K118" s="56">
        <f t="shared" si="8"/>
        <v>0</v>
      </c>
      <c r="L118" s="56">
        <f t="shared" si="9"/>
        <v>5800</v>
      </c>
      <c r="M118" s="56">
        <f t="shared" si="10"/>
        <v>5800</v>
      </c>
      <c r="N118" s="57">
        <v>1000</v>
      </c>
      <c r="O118" s="17"/>
      <c r="P118" s="17"/>
      <c r="Q118" s="17"/>
      <c r="R118" s="58"/>
      <c r="S118" s="58"/>
    </row>
    <row r="119" spans="1:19" ht="25.5" outlineLevel="1" x14ac:dyDescent="0.25">
      <c r="A119" s="48">
        <v>101</v>
      </c>
      <c r="B119" s="60" t="s">
        <v>144</v>
      </c>
      <c r="C119" s="52" t="s">
        <v>41</v>
      </c>
      <c r="D119" s="53">
        <v>1</v>
      </c>
      <c r="E119" s="54">
        <v>800</v>
      </c>
      <c r="F119" s="54">
        <v>856</v>
      </c>
      <c r="G119" s="54">
        <v>880.00000000000011</v>
      </c>
      <c r="H119" s="55"/>
      <c r="I119" s="55">
        <f t="shared" si="6"/>
        <v>845.33</v>
      </c>
      <c r="J119" s="56">
        <f t="shared" si="7"/>
        <v>33.519480239937465</v>
      </c>
      <c r="K119" s="56">
        <f t="shared" si="8"/>
        <v>3.9652538345897416E-2</v>
      </c>
      <c r="L119" s="56">
        <f t="shared" si="9"/>
        <v>845.33</v>
      </c>
      <c r="M119" s="56">
        <f t="shared" si="10"/>
        <v>845.33</v>
      </c>
      <c r="N119" s="57">
        <v>1200</v>
      </c>
      <c r="O119" s="17"/>
      <c r="P119" s="17"/>
      <c r="Q119" s="17"/>
      <c r="R119" s="58"/>
      <c r="S119" s="58"/>
    </row>
    <row r="120" spans="1:19" outlineLevel="1" x14ac:dyDescent="0.25">
      <c r="A120" s="48">
        <v>102</v>
      </c>
      <c r="B120" s="60" t="s">
        <v>145</v>
      </c>
      <c r="C120" s="52" t="s">
        <v>41</v>
      </c>
      <c r="D120" s="53">
        <v>1</v>
      </c>
      <c r="E120" s="54">
        <v>1500</v>
      </c>
      <c r="F120" s="54">
        <v>1425</v>
      </c>
      <c r="G120" s="54">
        <v>1515</v>
      </c>
      <c r="H120" s="55"/>
      <c r="I120" s="55">
        <f t="shared" si="6"/>
        <v>1480</v>
      </c>
      <c r="J120" s="56">
        <f t="shared" si="7"/>
        <v>39.370039370059054</v>
      </c>
      <c r="K120" s="56">
        <f t="shared" si="8"/>
        <v>2.6601377952742603E-2</v>
      </c>
      <c r="L120" s="56">
        <f t="shared" si="9"/>
        <v>1480</v>
      </c>
      <c r="M120" s="56">
        <f t="shared" si="10"/>
        <v>1480</v>
      </c>
      <c r="N120" s="57">
        <v>700</v>
      </c>
      <c r="O120" s="17"/>
      <c r="P120" s="17"/>
      <c r="Q120" s="17"/>
      <c r="R120" s="58"/>
      <c r="S120" s="58"/>
    </row>
    <row r="121" spans="1:19" ht="76.5" outlineLevel="1" x14ac:dyDescent="0.25">
      <c r="A121" s="48">
        <v>103</v>
      </c>
      <c r="B121" s="51" t="s">
        <v>146</v>
      </c>
      <c r="C121" s="52" t="s">
        <v>41</v>
      </c>
      <c r="D121" s="53">
        <v>1</v>
      </c>
      <c r="E121" s="62">
        <v>135781</v>
      </c>
      <c r="F121" s="62">
        <v>136795</v>
      </c>
      <c r="G121" s="62">
        <v>133722</v>
      </c>
      <c r="H121" s="55"/>
      <c r="I121" s="55">
        <f t="shared" si="6"/>
        <v>135432.67000000001</v>
      </c>
      <c r="J121" s="56">
        <f t="shared" si="7"/>
        <v>1278.4976426345972</v>
      </c>
      <c r="K121" s="56">
        <f t="shared" si="8"/>
        <v>9.4400977447656985E-3</v>
      </c>
      <c r="L121" s="56">
        <f t="shared" si="9"/>
        <v>135432.67000000001</v>
      </c>
      <c r="M121" s="56">
        <f t="shared" si="10"/>
        <v>135432.67000000001</v>
      </c>
      <c r="N121" s="57">
        <v>2100</v>
      </c>
      <c r="O121" s="17"/>
      <c r="P121" s="17"/>
      <c r="Q121" s="17"/>
      <c r="R121" s="58"/>
      <c r="S121" s="58"/>
    </row>
    <row r="122" spans="1:19" ht="63.75" outlineLevel="1" x14ac:dyDescent="0.25">
      <c r="A122" s="48">
        <v>104</v>
      </c>
      <c r="B122" s="51" t="s">
        <v>147</v>
      </c>
      <c r="C122" s="52" t="s">
        <v>41</v>
      </c>
      <c r="D122" s="53">
        <v>1</v>
      </c>
      <c r="E122" s="54">
        <v>64000</v>
      </c>
      <c r="F122" s="54">
        <v>69120</v>
      </c>
      <c r="G122" s="54">
        <v>69760</v>
      </c>
      <c r="H122" s="55"/>
      <c r="I122" s="55">
        <f t="shared" si="6"/>
        <v>67626.67</v>
      </c>
      <c r="J122" s="56">
        <f t="shared" si="7"/>
        <v>2577.7164743668418</v>
      </c>
      <c r="K122" s="56">
        <f t="shared" si="8"/>
        <v>3.8116862391225859E-2</v>
      </c>
      <c r="L122" s="56">
        <f t="shared" si="9"/>
        <v>67626.67</v>
      </c>
      <c r="M122" s="56">
        <f t="shared" si="10"/>
        <v>67626.67</v>
      </c>
      <c r="N122" s="57">
        <v>625</v>
      </c>
      <c r="O122" s="17"/>
      <c r="P122" s="17"/>
      <c r="Q122" s="17"/>
      <c r="R122" s="58"/>
      <c r="S122" s="58"/>
    </row>
    <row r="123" spans="1:19" ht="25.5" outlineLevel="1" x14ac:dyDescent="0.25">
      <c r="A123" s="48">
        <v>105</v>
      </c>
      <c r="B123" s="51" t="s">
        <v>148</v>
      </c>
      <c r="C123" s="52" t="s">
        <v>41</v>
      </c>
      <c r="D123" s="53">
        <v>1</v>
      </c>
      <c r="E123" s="54">
        <v>7000</v>
      </c>
      <c r="F123" s="54">
        <v>7140</v>
      </c>
      <c r="G123" s="54">
        <v>6650</v>
      </c>
      <c r="H123" s="55"/>
      <c r="I123" s="55">
        <f t="shared" si="6"/>
        <v>6930</v>
      </c>
      <c r="J123" s="56">
        <f t="shared" si="7"/>
        <v>206.07442021431643</v>
      </c>
      <c r="K123" s="56">
        <f t="shared" si="8"/>
        <v>2.9736568573494434E-2</v>
      </c>
      <c r="L123" s="56">
        <f t="shared" si="9"/>
        <v>6930</v>
      </c>
      <c r="M123" s="56">
        <f t="shared" si="10"/>
        <v>6930</v>
      </c>
      <c r="N123" s="57">
        <v>10750</v>
      </c>
      <c r="O123" s="17"/>
      <c r="P123" s="17"/>
      <c r="Q123" s="17"/>
      <c r="R123" s="58"/>
      <c r="S123" s="58"/>
    </row>
    <row r="124" spans="1:19" outlineLevel="1" x14ac:dyDescent="0.25">
      <c r="A124" s="48">
        <v>106</v>
      </c>
      <c r="B124" s="51" t="s">
        <v>149</v>
      </c>
      <c r="C124" s="52" t="s">
        <v>41</v>
      </c>
      <c r="D124" s="53">
        <v>1</v>
      </c>
      <c r="E124" s="54">
        <v>76687.5</v>
      </c>
      <c r="F124" s="54">
        <v>82822.5</v>
      </c>
      <c r="G124" s="54">
        <v>75153.75</v>
      </c>
      <c r="H124" s="55"/>
      <c r="I124" s="55">
        <f t="shared" si="6"/>
        <v>78221.25</v>
      </c>
      <c r="J124" s="56">
        <f t="shared" si="7"/>
        <v>3313.2786820610186</v>
      </c>
      <c r="K124" s="56">
        <f t="shared" si="8"/>
        <v>4.2357782342535032E-2</v>
      </c>
      <c r="L124" s="56">
        <f t="shared" si="9"/>
        <v>78221.25</v>
      </c>
      <c r="M124" s="56">
        <f t="shared" si="10"/>
        <v>78221.25</v>
      </c>
      <c r="N124" s="57">
        <v>8100</v>
      </c>
      <c r="O124" s="17"/>
      <c r="P124" s="17"/>
      <c r="Q124" s="17"/>
      <c r="R124" s="58"/>
      <c r="S124" s="58"/>
    </row>
    <row r="125" spans="1:19" outlineLevel="1" x14ac:dyDescent="0.25">
      <c r="A125" s="48">
        <v>107</v>
      </c>
      <c r="B125" s="51" t="s">
        <v>150</v>
      </c>
      <c r="C125" s="52" t="s">
        <v>41</v>
      </c>
      <c r="D125" s="53">
        <v>1</v>
      </c>
      <c r="E125" s="54">
        <v>500</v>
      </c>
      <c r="F125" s="54">
        <v>545</v>
      </c>
      <c r="G125" s="54">
        <v>515</v>
      </c>
      <c r="H125" s="55"/>
      <c r="I125" s="55">
        <f t="shared" si="6"/>
        <v>520</v>
      </c>
      <c r="J125" s="56">
        <f t="shared" si="7"/>
        <v>18.708286933869708</v>
      </c>
      <c r="K125" s="56">
        <f t="shared" si="8"/>
        <v>3.5977474872826362E-2</v>
      </c>
      <c r="L125" s="56">
        <f t="shared" si="9"/>
        <v>520</v>
      </c>
      <c r="M125" s="56">
        <f t="shared" si="10"/>
        <v>520</v>
      </c>
      <c r="N125" s="57">
        <v>2500</v>
      </c>
      <c r="O125" s="17"/>
      <c r="P125" s="17"/>
      <c r="Q125" s="17"/>
      <c r="R125" s="58"/>
      <c r="S125" s="58"/>
    </row>
    <row r="126" spans="1:19" ht="38.25" outlineLevel="1" x14ac:dyDescent="0.25">
      <c r="A126" s="48">
        <v>108</v>
      </c>
      <c r="B126" s="51" t="s">
        <v>151</v>
      </c>
      <c r="C126" s="52" t="s">
        <v>41</v>
      </c>
      <c r="D126" s="53">
        <v>1</v>
      </c>
      <c r="E126" s="54">
        <v>3500</v>
      </c>
      <c r="F126" s="54">
        <v>3500</v>
      </c>
      <c r="G126" s="54">
        <v>3640</v>
      </c>
      <c r="H126" s="55"/>
      <c r="I126" s="55">
        <f t="shared" si="6"/>
        <v>3546.67</v>
      </c>
      <c r="J126" s="56">
        <f t="shared" si="7"/>
        <v>65.996632910744438</v>
      </c>
      <c r="K126" s="56">
        <f t="shared" si="8"/>
        <v>1.8608055700345516E-2</v>
      </c>
      <c r="L126" s="56">
        <f t="shared" si="9"/>
        <v>3546.67</v>
      </c>
      <c r="M126" s="56">
        <f t="shared" si="10"/>
        <v>3546.67</v>
      </c>
      <c r="N126" s="57">
        <v>1250</v>
      </c>
      <c r="O126" s="17"/>
      <c r="P126" s="17"/>
      <c r="Q126" s="17"/>
      <c r="R126" s="58"/>
      <c r="S126" s="58"/>
    </row>
    <row r="127" spans="1:19" ht="25.5" outlineLevel="1" x14ac:dyDescent="0.25">
      <c r="A127" s="48">
        <v>109</v>
      </c>
      <c r="B127" s="51" t="s">
        <v>152</v>
      </c>
      <c r="C127" s="52" t="s">
        <v>41</v>
      </c>
      <c r="D127" s="53">
        <v>1</v>
      </c>
      <c r="E127" s="54">
        <v>4800</v>
      </c>
      <c r="F127" s="54">
        <v>4752</v>
      </c>
      <c r="G127" s="54">
        <v>4656</v>
      </c>
      <c r="H127" s="55"/>
      <c r="I127" s="55">
        <f t="shared" si="6"/>
        <v>4736</v>
      </c>
      <c r="J127" s="56">
        <f t="shared" si="7"/>
        <v>59.866518188383061</v>
      </c>
      <c r="K127" s="56">
        <f t="shared" si="8"/>
        <v>1.2640734414776828E-2</v>
      </c>
      <c r="L127" s="56">
        <f t="shared" si="9"/>
        <v>4736</v>
      </c>
      <c r="M127" s="56">
        <f t="shared" si="10"/>
        <v>4736</v>
      </c>
      <c r="N127" s="57">
        <v>1250</v>
      </c>
      <c r="O127" s="17"/>
      <c r="P127" s="17"/>
      <c r="Q127" s="17"/>
      <c r="R127" s="58"/>
      <c r="S127" s="58"/>
    </row>
    <row r="128" spans="1:19" ht="38.25" outlineLevel="1" x14ac:dyDescent="0.25">
      <c r="A128" s="48">
        <v>110</v>
      </c>
      <c r="B128" s="51" t="s">
        <v>153</v>
      </c>
      <c r="C128" s="52" t="s">
        <v>41</v>
      </c>
      <c r="D128" s="53">
        <v>1</v>
      </c>
      <c r="E128" s="54">
        <v>20625</v>
      </c>
      <c r="F128" s="54">
        <v>21450</v>
      </c>
      <c r="G128" s="54">
        <v>20212.5</v>
      </c>
      <c r="H128" s="55"/>
      <c r="I128" s="55">
        <f t="shared" si="6"/>
        <v>20762.5</v>
      </c>
      <c r="J128" s="56">
        <f t="shared" si="7"/>
        <v>514.47789068141697</v>
      </c>
      <c r="K128" s="56">
        <f t="shared" si="8"/>
        <v>2.4779187991880409E-2</v>
      </c>
      <c r="L128" s="56">
        <f t="shared" si="9"/>
        <v>20762.5</v>
      </c>
      <c r="M128" s="56">
        <f t="shared" si="10"/>
        <v>20762.5</v>
      </c>
      <c r="N128" s="57">
        <v>10800</v>
      </c>
      <c r="O128" s="17"/>
      <c r="P128" s="17"/>
      <c r="Q128" s="17"/>
      <c r="R128" s="58"/>
      <c r="S128" s="58"/>
    </row>
    <row r="129" spans="1:19" ht="25.5" outlineLevel="1" x14ac:dyDescent="0.25">
      <c r="A129" s="48">
        <v>111</v>
      </c>
      <c r="B129" s="51" t="s">
        <v>154</v>
      </c>
      <c r="C129" s="52" t="s">
        <v>41</v>
      </c>
      <c r="D129" s="53">
        <v>1</v>
      </c>
      <c r="E129" s="54">
        <v>7900</v>
      </c>
      <c r="F129" s="54">
        <v>7584</v>
      </c>
      <c r="G129" s="54">
        <v>7742</v>
      </c>
      <c r="H129" s="55"/>
      <c r="I129" s="55">
        <f t="shared" si="6"/>
        <v>7742</v>
      </c>
      <c r="J129" s="56">
        <f t="shared" si="7"/>
        <v>129.00645978658071</v>
      </c>
      <c r="K129" s="56">
        <f t="shared" si="8"/>
        <v>1.6663195529137264E-2</v>
      </c>
      <c r="L129" s="56">
        <f t="shared" si="9"/>
        <v>7742</v>
      </c>
      <c r="M129" s="56">
        <f t="shared" si="10"/>
        <v>7742</v>
      </c>
      <c r="N129" s="63">
        <v>91470</v>
      </c>
      <c r="O129" s="17"/>
      <c r="P129" s="17"/>
      <c r="Q129" s="17"/>
      <c r="R129" s="58"/>
      <c r="S129" s="58"/>
    </row>
    <row r="130" spans="1:19" ht="25.5" outlineLevel="1" x14ac:dyDescent="0.25">
      <c r="A130" s="48">
        <v>112</v>
      </c>
      <c r="B130" s="51" t="s">
        <v>155</v>
      </c>
      <c r="C130" s="52" t="s">
        <v>41</v>
      </c>
      <c r="D130" s="53">
        <v>1</v>
      </c>
      <c r="E130" s="54">
        <v>6875</v>
      </c>
      <c r="F130" s="54">
        <v>7562.5000000000009</v>
      </c>
      <c r="G130" s="54">
        <v>6668.75</v>
      </c>
      <c r="H130" s="55"/>
      <c r="I130" s="55">
        <f t="shared" si="6"/>
        <v>7035.42</v>
      </c>
      <c r="J130" s="56">
        <f t="shared" si="7"/>
        <v>382.09719167888318</v>
      </c>
      <c r="K130" s="56">
        <f t="shared" si="8"/>
        <v>5.4310501957080481E-2</v>
      </c>
      <c r="L130" s="56">
        <f t="shared" si="9"/>
        <v>7035.42</v>
      </c>
      <c r="M130" s="56">
        <f t="shared" si="10"/>
        <v>7035.42</v>
      </c>
      <c r="N130" s="57">
        <v>28500</v>
      </c>
      <c r="O130" s="17"/>
      <c r="P130" s="17"/>
      <c r="Q130" s="17"/>
      <c r="R130" s="58"/>
      <c r="S130" s="58"/>
    </row>
    <row r="131" spans="1:19" ht="25.5" outlineLevel="1" x14ac:dyDescent="0.25">
      <c r="A131" s="48">
        <v>113</v>
      </c>
      <c r="B131" s="51" t="s">
        <v>156</v>
      </c>
      <c r="C131" s="52" t="s">
        <v>41</v>
      </c>
      <c r="D131" s="53">
        <v>1</v>
      </c>
      <c r="E131" s="54">
        <v>7900</v>
      </c>
      <c r="F131" s="54">
        <v>8532</v>
      </c>
      <c r="G131" s="54">
        <v>8137</v>
      </c>
      <c r="H131" s="55"/>
      <c r="I131" s="55">
        <f t="shared" si="6"/>
        <v>8189.67</v>
      </c>
      <c r="J131" s="56">
        <f t="shared" si="7"/>
        <v>260.68669999744054</v>
      </c>
      <c r="K131" s="56">
        <f t="shared" si="8"/>
        <v>3.1831160473796936E-2</v>
      </c>
      <c r="L131" s="56">
        <f t="shared" si="9"/>
        <v>8189.67</v>
      </c>
      <c r="M131" s="56">
        <f t="shared" si="10"/>
        <v>8189.67</v>
      </c>
      <c r="N131" s="57">
        <v>56300</v>
      </c>
      <c r="O131" s="17"/>
      <c r="P131" s="17"/>
      <c r="Q131" s="17"/>
      <c r="R131" s="58"/>
      <c r="S131" s="58"/>
    </row>
    <row r="132" spans="1:19" ht="25.5" outlineLevel="1" x14ac:dyDescent="0.25">
      <c r="A132" s="48">
        <v>114</v>
      </c>
      <c r="B132" s="51" t="s">
        <v>157</v>
      </c>
      <c r="C132" s="52" t="s">
        <v>41</v>
      </c>
      <c r="D132" s="53">
        <v>1</v>
      </c>
      <c r="E132" s="54">
        <v>7900</v>
      </c>
      <c r="F132" s="54">
        <v>8453</v>
      </c>
      <c r="G132" s="54">
        <v>8374</v>
      </c>
      <c r="H132" s="55"/>
      <c r="I132" s="55">
        <f t="shared" si="6"/>
        <v>8242.33</v>
      </c>
      <c r="J132" s="56">
        <f t="shared" si="7"/>
        <v>244.20528704805355</v>
      </c>
      <c r="K132" s="56">
        <f t="shared" si="8"/>
        <v>2.9628186089134208E-2</v>
      </c>
      <c r="L132" s="56">
        <f t="shared" si="9"/>
        <v>8242.33</v>
      </c>
      <c r="M132" s="56">
        <f t="shared" si="10"/>
        <v>8242.33</v>
      </c>
      <c r="N132" s="57">
        <v>2400</v>
      </c>
      <c r="O132" s="17"/>
      <c r="P132" s="17"/>
      <c r="Q132" s="17"/>
      <c r="R132" s="58"/>
      <c r="S132" s="58"/>
    </row>
    <row r="133" spans="1:19" ht="25.5" outlineLevel="1" x14ac:dyDescent="0.25">
      <c r="A133" s="48">
        <v>115</v>
      </c>
      <c r="B133" s="51" t="s">
        <v>158</v>
      </c>
      <c r="C133" s="52" t="s">
        <v>41</v>
      </c>
      <c r="D133" s="53">
        <v>1</v>
      </c>
      <c r="E133" s="54">
        <v>7900</v>
      </c>
      <c r="F133" s="54">
        <v>8611</v>
      </c>
      <c r="G133" s="54">
        <v>8058</v>
      </c>
      <c r="H133" s="55"/>
      <c r="I133" s="55">
        <f t="shared" si="6"/>
        <v>8189.67</v>
      </c>
      <c r="J133" s="56">
        <f t="shared" si="7"/>
        <v>304.83037177347597</v>
      </c>
      <c r="K133" s="56">
        <f t="shared" si="8"/>
        <v>3.7221325373730074E-2</v>
      </c>
      <c r="L133" s="56">
        <f t="shared" si="9"/>
        <v>8189.67</v>
      </c>
      <c r="M133" s="56">
        <f t="shared" si="10"/>
        <v>8189.67</v>
      </c>
      <c r="N133" s="57">
        <v>600</v>
      </c>
      <c r="O133" s="17"/>
      <c r="P133" s="17"/>
      <c r="Q133" s="17"/>
      <c r="R133" s="58"/>
      <c r="S133" s="58"/>
    </row>
    <row r="134" spans="1:19" ht="25.5" outlineLevel="1" x14ac:dyDescent="0.25">
      <c r="A134" s="48">
        <v>116</v>
      </c>
      <c r="B134" s="51" t="s">
        <v>159</v>
      </c>
      <c r="C134" s="52" t="s">
        <v>41</v>
      </c>
      <c r="D134" s="53">
        <v>1</v>
      </c>
      <c r="E134" s="54">
        <v>7900</v>
      </c>
      <c r="F134" s="54">
        <v>8453</v>
      </c>
      <c r="G134" s="54">
        <v>8532</v>
      </c>
      <c r="H134" s="55"/>
      <c r="I134" s="55">
        <f t="shared" si="6"/>
        <v>8295</v>
      </c>
      <c r="J134" s="56">
        <f t="shared" si="7"/>
        <v>281.16306063682453</v>
      </c>
      <c r="K134" s="56">
        <f t="shared" si="8"/>
        <v>3.3895486514385113E-2</v>
      </c>
      <c r="L134" s="56">
        <f t="shared" si="9"/>
        <v>8295</v>
      </c>
      <c r="M134" s="56">
        <f t="shared" si="10"/>
        <v>8295</v>
      </c>
      <c r="N134" s="57">
        <v>10000</v>
      </c>
      <c r="O134" s="17"/>
      <c r="P134" s="17"/>
      <c r="Q134" s="17"/>
      <c r="R134" s="58"/>
      <c r="S134" s="58"/>
    </row>
    <row r="135" spans="1:19" ht="25.5" outlineLevel="1" x14ac:dyDescent="0.25">
      <c r="A135" s="48">
        <v>117</v>
      </c>
      <c r="B135" s="51" t="s">
        <v>160</v>
      </c>
      <c r="C135" s="52" t="s">
        <v>41</v>
      </c>
      <c r="D135" s="53">
        <v>1</v>
      </c>
      <c r="E135" s="54">
        <v>6875</v>
      </c>
      <c r="F135" s="54">
        <v>6806.25</v>
      </c>
      <c r="G135" s="54">
        <v>6668.75</v>
      </c>
      <c r="H135" s="55"/>
      <c r="I135" s="55">
        <f t="shared" si="6"/>
        <v>6783.33</v>
      </c>
      <c r="J135" s="56">
        <f t="shared" si="7"/>
        <v>85.746315113569494</v>
      </c>
      <c r="K135" s="56">
        <f t="shared" si="8"/>
        <v>1.2640740626442985E-2</v>
      </c>
      <c r="L135" s="56">
        <f t="shared" si="9"/>
        <v>6783.33</v>
      </c>
      <c r="M135" s="56">
        <f t="shared" si="10"/>
        <v>6783.33</v>
      </c>
      <c r="N135" s="57">
        <v>12000</v>
      </c>
      <c r="O135" s="17"/>
      <c r="P135" s="17"/>
      <c r="Q135" s="17"/>
      <c r="R135" s="58"/>
      <c r="S135" s="58"/>
    </row>
    <row r="136" spans="1:19" ht="38.25" outlineLevel="1" x14ac:dyDescent="0.25">
      <c r="A136" s="48">
        <v>118</v>
      </c>
      <c r="B136" s="51" t="s">
        <v>161</v>
      </c>
      <c r="C136" s="52" t="s">
        <v>41</v>
      </c>
      <c r="D136" s="53">
        <v>1</v>
      </c>
      <c r="E136" s="54">
        <v>1000</v>
      </c>
      <c r="F136" s="54">
        <v>950</v>
      </c>
      <c r="G136" s="54">
        <v>1050</v>
      </c>
      <c r="H136" s="55"/>
      <c r="I136" s="55">
        <f t="shared" si="6"/>
        <v>1000</v>
      </c>
      <c r="J136" s="56">
        <f t="shared" si="7"/>
        <v>40.824829046386306</v>
      </c>
      <c r="K136" s="56">
        <f t="shared" si="8"/>
        <v>4.0824829046386304E-2</v>
      </c>
      <c r="L136" s="56">
        <f t="shared" si="9"/>
        <v>1000</v>
      </c>
      <c r="M136" s="56">
        <f t="shared" si="10"/>
        <v>1000</v>
      </c>
      <c r="N136" s="57">
        <v>1687.5</v>
      </c>
      <c r="O136" s="17"/>
      <c r="P136" s="17"/>
      <c r="Q136" s="17"/>
      <c r="R136" s="58"/>
      <c r="S136" s="58"/>
    </row>
    <row r="137" spans="1:19" ht="38.25" outlineLevel="1" x14ac:dyDescent="0.25">
      <c r="A137" s="48">
        <v>119</v>
      </c>
      <c r="B137" s="51" t="s">
        <v>162</v>
      </c>
      <c r="C137" s="52" t="s">
        <v>41</v>
      </c>
      <c r="D137" s="53">
        <v>1</v>
      </c>
      <c r="E137" s="54">
        <v>1200</v>
      </c>
      <c r="F137" s="54">
        <v>1272</v>
      </c>
      <c r="G137" s="54">
        <v>1140</v>
      </c>
      <c r="H137" s="55"/>
      <c r="I137" s="55">
        <f t="shared" si="6"/>
        <v>1204</v>
      </c>
      <c r="J137" s="56">
        <f t="shared" si="7"/>
        <v>53.962950252928167</v>
      </c>
      <c r="K137" s="56">
        <f t="shared" si="8"/>
        <v>4.4819726123694489E-2</v>
      </c>
      <c r="L137" s="56">
        <f t="shared" si="9"/>
        <v>1204</v>
      </c>
      <c r="M137" s="56">
        <f t="shared" si="10"/>
        <v>1204</v>
      </c>
      <c r="N137" s="57">
        <v>74400</v>
      </c>
      <c r="O137" s="17"/>
      <c r="P137" s="17"/>
      <c r="Q137" s="17"/>
      <c r="R137" s="58"/>
      <c r="S137" s="58"/>
    </row>
    <row r="138" spans="1:19" ht="38.25" outlineLevel="1" x14ac:dyDescent="0.25">
      <c r="A138" s="48">
        <v>120</v>
      </c>
      <c r="B138" s="51" t="s">
        <v>163</v>
      </c>
      <c r="C138" s="52" t="s">
        <v>41</v>
      </c>
      <c r="D138" s="53">
        <v>1</v>
      </c>
      <c r="E138" s="54">
        <v>700</v>
      </c>
      <c r="F138" s="54">
        <v>700</v>
      </c>
      <c r="G138" s="54">
        <v>728</v>
      </c>
      <c r="H138" s="55"/>
      <c r="I138" s="55">
        <f t="shared" si="6"/>
        <v>709.33</v>
      </c>
      <c r="J138" s="56">
        <f t="shared" si="7"/>
        <v>13.199326582148888</v>
      </c>
      <c r="K138" s="56">
        <f t="shared" si="8"/>
        <v>1.8608160633483552E-2</v>
      </c>
      <c r="L138" s="56">
        <f t="shared" si="9"/>
        <v>709.33</v>
      </c>
      <c r="M138" s="56">
        <f t="shared" si="10"/>
        <v>709.33</v>
      </c>
      <c r="N138" s="57">
        <v>28750</v>
      </c>
      <c r="O138" s="17"/>
      <c r="P138" s="17"/>
      <c r="Q138" s="17"/>
      <c r="R138" s="58"/>
      <c r="S138" s="58"/>
    </row>
    <row r="139" spans="1:19" ht="51" outlineLevel="1" x14ac:dyDescent="0.25">
      <c r="A139" s="48">
        <v>121</v>
      </c>
      <c r="B139" s="51" t="s">
        <v>164</v>
      </c>
      <c r="C139" s="52" t="s">
        <v>41</v>
      </c>
      <c r="D139" s="53">
        <v>1</v>
      </c>
      <c r="E139" s="54">
        <v>2100</v>
      </c>
      <c r="F139" s="54">
        <v>2058</v>
      </c>
      <c r="G139" s="54">
        <v>2100</v>
      </c>
      <c r="H139" s="55"/>
      <c r="I139" s="55">
        <f t="shared" si="6"/>
        <v>2086</v>
      </c>
      <c r="J139" s="56">
        <f t="shared" si="7"/>
        <v>19.798989873223331</v>
      </c>
      <c r="K139" s="56">
        <f t="shared" si="8"/>
        <v>9.4913661904234559E-3</v>
      </c>
      <c r="L139" s="56">
        <f t="shared" si="9"/>
        <v>2086</v>
      </c>
      <c r="M139" s="56">
        <f t="shared" si="10"/>
        <v>2086</v>
      </c>
      <c r="N139" s="57">
        <v>2500</v>
      </c>
      <c r="O139" s="17"/>
      <c r="P139" s="17"/>
      <c r="Q139" s="17"/>
      <c r="R139" s="58"/>
      <c r="S139" s="58"/>
    </row>
    <row r="140" spans="1:19" ht="25.5" outlineLevel="1" x14ac:dyDescent="0.25">
      <c r="A140" s="48">
        <v>122</v>
      </c>
      <c r="B140" s="51" t="s">
        <v>165</v>
      </c>
      <c r="C140" s="52" t="s">
        <v>41</v>
      </c>
      <c r="D140" s="53">
        <v>1</v>
      </c>
      <c r="E140" s="54">
        <v>625</v>
      </c>
      <c r="F140" s="54">
        <v>618.75</v>
      </c>
      <c r="G140" s="54">
        <v>668.75</v>
      </c>
      <c r="H140" s="55"/>
      <c r="I140" s="55">
        <f t="shared" si="6"/>
        <v>637.5</v>
      </c>
      <c r="J140" s="56">
        <f t="shared" si="7"/>
        <v>22.243913025065233</v>
      </c>
      <c r="K140" s="56">
        <f t="shared" si="8"/>
        <v>3.4892412588337619E-2</v>
      </c>
      <c r="L140" s="56">
        <f t="shared" si="9"/>
        <v>637.5</v>
      </c>
      <c r="M140" s="56">
        <f t="shared" si="10"/>
        <v>637.5</v>
      </c>
      <c r="N140" s="57">
        <v>6877</v>
      </c>
      <c r="O140" s="17"/>
      <c r="P140" s="17"/>
      <c r="Q140" s="17"/>
      <c r="R140" s="58"/>
      <c r="S140" s="58"/>
    </row>
    <row r="141" spans="1:19" ht="25.5" outlineLevel="1" x14ac:dyDescent="0.25">
      <c r="A141" s="48">
        <v>123</v>
      </c>
      <c r="B141" s="51" t="s">
        <v>166</v>
      </c>
      <c r="C141" s="52" t="s">
        <v>41</v>
      </c>
      <c r="D141" s="53">
        <v>1</v>
      </c>
      <c r="E141" s="54">
        <v>10750</v>
      </c>
      <c r="F141" s="54">
        <v>10535</v>
      </c>
      <c r="G141" s="54">
        <v>10535</v>
      </c>
      <c r="H141" s="55"/>
      <c r="I141" s="55">
        <f t="shared" si="6"/>
        <v>10606.67</v>
      </c>
      <c r="J141" s="56">
        <f t="shared" si="7"/>
        <v>101.3519719700718</v>
      </c>
      <c r="K141" s="56">
        <f t="shared" si="8"/>
        <v>9.5554940400777808E-3</v>
      </c>
      <c r="L141" s="56">
        <f t="shared" si="9"/>
        <v>10606.67</v>
      </c>
      <c r="M141" s="56">
        <f t="shared" si="10"/>
        <v>10606.67</v>
      </c>
      <c r="N141" s="57">
        <v>375</v>
      </c>
      <c r="O141" s="17"/>
      <c r="P141" s="17"/>
      <c r="Q141" s="17"/>
      <c r="R141" s="58"/>
      <c r="S141" s="58"/>
    </row>
    <row r="142" spans="1:19" ht="25.5" outlineLevel="1" x14ac:dyDescent="0.25">
      <c r="A142" s="48">
        <v>124</v>
      </c>
      <c r="B142" s="51" t="s">
        <v>167</v>
      </c>
      <c r="C142" s="52" t="s">
        <v>41</v>
      </c>
      <c r="D142" s="53">
        <v>1</v>
      </c>
      <c r="E142" s="54">
        <v>13500</v>
      </c>
      <c r="F142" s="54">
        <v>14445</v>
      </c>
      <c r="G142" s="54">
        <v>14715.000000000002</v>
      </c>
      <c r="H142" s="55"/>
      <c r="I142" s="55">
        <f t="shared" si="6"/>
        <v>14220</v>
      </c>
      <c r="J142" s="56">
        <f t="shared" si="7"/>
        <v>520.91266062556076</v>
      </c>
      <c r="K142" s="56">
        <f t="shared" si="8"/>
        <v>3.6632395261994424E-2</v>
      </c>
      <c r="L142" s="56">
        <f t="shared" si="9"/>
        <v>14220</v>
      </c>
      <c r="M142" s="56">
        <f t="shared" si="10"/>
        <v>14220</v>
      </c>
      <c r="N142" s="57">
        <v>375</v>
      </c>
      <c r="O142" s="17"/>
      <c r="P142" s="17"/>
      <c r="Q142" s="17"/>
      <c r="R142" s="58"/>
      <c r="S142" s="58"/>
    </row>
    <row r="143" spans="1:19" ht="25.5" outlineLevel="1" x14ac:dyDescent="0.25">
      <c r="A143" s="48">
        <v>125</v>
      </c>
      <c r="B143" s="51" t="s">
        <v>168</v>
      </c>
      <c r="C143" s="52" t="s">
        <v>41</v>
      </c>
      <c r="D143" s="53">
        <v>1</v>
      </c>
      <c r="E143" s="54">
        <v>8100</v>
      </c>
      <c r="F143" s="54">
        <v>7857</v>
      </c>
      <c r="G143" s="54">
        <v>8910</v>
      </c>
      <c r="H143" s="55"/>
      <c r="I143" s="55">
        <f t="shared" si="6"/>
        <v>8289</v>
      </c>
      <c r="J143" s="56">
        <f t="shared" si="7"/>
        <v>450.17996401439279</v>
      </c>
      <c r="K143" s="56">
        <f t="shared" si="8"/>
        <v>5.4310527689032786E-2</v>
      </c>
      <c r="L143" s="56">
        <f t="shared" si="9"/>
        <v>8289</v>
      </c>
      <c r="M143" s="56">
        <f t="shared" si="10"/>
        <v>8289</v>
      </c>
      <c r="N143" s="57">
        <v>2000</v>
      </c>
      <c r="O143" s="17"/>
      <c r="P143" s="17"/>
      <c r="Q143" s="17"/>
      <c r="R143" s="58"/>
      <c r="S143" s="58"/>
    </row>
    <row r="144" spans="1:19" ht="25.5" outlineLevel="1" x14ac:dyDescent="0.25">
      <c r="A144" s="48">
        <v>126</v>
      </c>
      <c r="B144" s="51" t="s">
        <v>169</v>
      </c>
      <c r="C144" s="52" t="s">
        <v>41</v>
      </c>
      <c r="D144" s="53">
        <v>1</v>
      </c>
      <c r="E144" s="54">
        <v>2500</v>
      </c>
      <c r="F144" s="54">
        <v>2750</v>
      </c>
      <c r="G144" s="54">
        <v>2750</v>
      </c>
      <c r="H144" s="55"/>
      <c r="I144" s="55">
        <f t="shared" si="6"/>
        <v>2666.67</v>
      </c>
      <c r="J144" s="56">
        <f t="shared" si="7"/>
        <v>117.85113019775793</v>
      </c>
      <c r="K144" s="56">
        <f t="shared" si="8"/>
        <v>4.4194118581510997E-2</v>
      </c>
      <c r="L144" s="56">
        <f t="shared" si="9"/>
        <v>2666.67</v>
      </c>
      <c r="M144" s="56">
        <f t="shared" si="10"/>
        <v>2666.67</v>
      </c>
      <c r="N144" s="57">
        <v>1300</v>
      </c>
      <c r="O144" s="17"/>
      <c r="P144" s="17"/>
      <c r="Q144" s="17"/>
      <c r="R144" s="58"/>
      <c r="S144" s="58"/>
    </row>
    <row r="145" spans="1:19" ht="25.5" outlineLevel="1" x14ac:dyDescent="0.25">
      <c r="A145" s="48">
        <v>127</v>
      </c>
      <c r="B145" s="51" t="s">
        <v>170</v>
      </c>
      <c r="C145" s="52" t="s">
        <v>41</v>
      </c>
      <c r="D145" s="53">
        <v>1</v>
      </c>
      <c r="E145" s="54">
        <v>1250</v>
      </c>
      <c r="F145" s="54">
        <v>1350</v>
      </c>
      <c r="G145" s="54">
        <v>1262.5</v>
      </c>
      <c r="H145" s="55"/>
      <c r="I145" s="55">
        <f t="shared" si="6"/>
        <v>1287.5</v>
      </c>
      <c r="J145" s="56">
        <f t="shared" si="7"/>
        <v>44.487826050130465</v>
      </c>
      <c r="K145" s="56">
        <f t="shared" si="8"/>
        <v>3.4553651301072207E-2</v>
      </c>
      <c r="L145" s="56">
        <f t="shared" si="9"/>
        <v>1287.5</v>
      </c>
      <c r="M145" s="56">
        <f t="shared" si="10"/>
        <v>1287.5</v>
      </c>
      <c r="N145" s="57">
        <v>437.5</v>
      </c>
      <c r="O145" s="17"/>
      <c r="P145" s="17"/>
      <c r="Q145" s="17"/>
      <c r="R145" s="58"/>
      <c r="S145" s="58"/>
    </row>
    <row r="146" spans="1:19" ht="25.5" outlineLevel="1" x14ac:dyDescent="0.25">
      <c r="A146" s="48">
        <v>128</v>
      </c>
      <c r="B146" s="51" t="s">
        <v>171</v>
      </c>
      <c r="C146" s="52" t="s">
        <v>41</v>
      </c>
      <c r="D146" s="53">
        <v>1</v>
      </c>
      <c r="E146" s="54">
        <v>1250</v>
      </c>
      <c r="F146" s="54">
        <v>1350</v>
      </c>
      <c r="G146" s="54">
        <v>1237.5</v>
      </c>
      <c r="H146" s="55"/>
      <c r="I146" s="55">
        <f t="shared" si="6"/>
        <v>1279.17</v>
      </c>
      <c r="J146" s="56">
        <f t="shared" si="7"/>
        <v>50.346024889977386</v>
      </c>
      <c r="K146" s="56">
        <f t="shared" si="8"/>
        <v>3.9358353377563091E-2</v>
      </c>
      <c r="L146" s="56">
        <f t="shared" si="9"/>
        <v>1279.17</v>
      </c>
      <c r="M146" s="56">
        <f t="shared" si="10"/>
        <v>1279.17</v>
      </c>
      <c r="N146" s="57">
        <v>562.5</v>
      </c>
      <c r="O146" s="17"/>
      <c r="P146" s="17"/>
      <c r="Q146" s="17"/>
      <c r="R146" s="58"/>
      <c r="S146" s="58"/>
    </row>
    <row r="147" spans="1:19" ht="63.75" outlineLevel="1" x14ac:dyDescent="0.25">
      <c r="A147" s="48">
        <v>129</v>
      </c>
      <c r="B147" s="51" t="s">
        <v>172</v>
      </c>
      <c r="C147" s="52" t="s">
        <v>41</v>
      </c>
      <c r="D147" s="53">
        <v>1</v>
      </c>
      <c r="E147" s="54">
        <v>14500</v>
      </c>
      <c r="F147" s="54">
        <v>14500</v>
      </c>
      <c r="G147" s="54">
        <v>13775</v>
      </c>
      <c r="H147" s="55"/>
      <c r="I147" s="55">
        <f t="shared" si="6"/>
        <v>14258.33</v>
      </c>
      <c r="J147" s="56">
        <f t="shared" si="7"/>
        <v>341.76827757349798</v>
      </c>
      <c r="K147" s="56">
        <f t="shared" si="8"/>
        <v>2.3969726999830833E-2</v>
      </c>
      <c r="L147" s="56">
        <f t="shared" si="9"/>
        <v>14258.33</v>
      </c>
      <c r="M147" s="56">
        <f t="shared" si="10"/>
        <v>14258.33</v>
      </c>
      <c r="N147" s="57">
        <v>850</v>
      </c>
      <c r="O147" s="17"/>
      <c r="P147" s="17"/>
      <c r="Q147" s="17"/>
      <c r="R147" s="58"/>
      <c r="S147" s="58"/>
    </row>
    <row r="148" spans="1:19" ht="25.5" outlineLevel="1" x14ac:dyDescent="0.25">
      <c r="A148" s="48">
        <v>130</v>
      </c>
      <c r="B148" s="51" t="s">
        <v>173</v>
      </c>
      <c r="C148" s="52" t="s">
        <v>41</v>
      </c>
      <c r="D148" s="53">
        <v>1</v>
      </c>
      <c r="E148" s="54">
        <v>17600</v>
      </c>
      <c r="F148" s="54">
        <v>18304</v>
      </c>
      <c r="G148" s="54">
        <v>18480</v>
      </c>
      <c r="H148" s="55"/>
      <c r="I148" s="55">
        <f t="shared" ref="I148:I211" si="11">IFERROR(ROUND(AVERAGEIF(E148:G148,"&gt;0"),2),"")</f>
        <v>18128</v>
      </c>
      <c r="J148" s="56">
        <f t="shared" ref="J148:J211" si="12">IFERROR(_xlfn.STDEV.P($E148:$G148),"")</f>
        <v>380.20345430659444</v>
      </c>
      <c r="K148" s="56">
        <f t="shared" ref="K148:K211" si="13">IFERROR(J148/I148,"")</f>
        <v>2.0973270868633851E-2</v>
      </c>
      <c r="L148" s="56">
        <f t="shared" ref="L148:L211" si="14">IF(K148&lt;0.06,I148,IF(K148&gt;0.32,$N$258,MIN(E148:G148)))</f>
        <v>18128</v>
      </c>
      <c r="M148" s="56">
        <f t="shared" ref="M148:M211" si="15">IFERROR(L148*D148,"")</f>
        <v>18128</v>
      </c>
      <c r="N148" s="57">
        <v>100</v>
      </c>
      <c r="O148" s="17"/>
      <c r="P148" s="17"/>
      <c r="Q148" s="17"/>
      <c r="R148" s="58"/>
      <c r="S148" s="58"/>
    </row>
    <row r="149" spans="1:19" ht="63.75" outlineLevel="1" x14ac:dyDescent="0.25">
      <c r="A149" s="48">
        <v>131</v>
      </c>
      <c r="B149" s="51" t="s">
        <v>174</v>
      </c>
      <c r="C149" s="52" t="s">
        <v>41</v>
      </c>
      <c r="D149" s="53">
        <v>1</v>
      </c>
      <c r="E149" s="54">
        <v>89641</v>
      </c>
      <c r="F149" s="54">
        <v>89641</v>
      </c>
      <c r="G149" s="54">
        <v>86055.360000000001</v>
      </c>
      <c r="H149" s="55"/>
      <c r="I149" s="55">
        <f t="shared" si="11"/>
        <v>88445.79</v>
      </c>
      <c r="J149" s="56">
        <f t="shared" si="12"/>
        <v>1690.2869059291547</v>
      </c>
      <c r="K149" s="56">
        <f t="shared" si="13"/>
        <v>1.9110993365870268E-2</v>
      </c>
      <c r="L149" s="56">
        <f t="shared" si="14"/>
        <v>88445.79</v>
      </c>
      <c r="M149" s="56">
        <f t="shared" si="15"/>
        <v>88445.79</v>
      </c>
      <c r="N149" s="57">
        <v>150</v>
      </c>
      <c r="O149" s="17"/>
      <c r="P149" s="17"/>
      <c r="Q149" s="17"/>
      <c r="R149" s="58"/>
      <c r="S149" s="58"/>
    </row>
    <row r="150" spans="1:19" ht="51" outlineLevel="1" x14ac:dyDescent="0.25">
      <c r="A150" s="48">
        <v>132</v>
      </c>
      <c r="B150" s="51" t="s">
        <v>175</v>
      </c>
      <c r="C150" s="52" t="s">
        <v>41</v>
      </c>
      <c r="D150" s="53">
        <v>1</v>
      </c>
      <c r="E150" s="54">
        <v>19375</v>
      </c>
      <c r="F150" s="54">
        <v>18600</v>
      </c>
      <c r="G150" s="54">
        <v>20731.25</v>
      </c>
      <c r="H150" s="55"/>
      <c r="I150" s="55">
        <f t="shared" si="11"/>
        <v>19568.75</v>
      </c>
      <c r="J150" s="56">
        <f t="shared" si="12"/>
        <v>880.79923459700319</v>
      </c>
      <c r="K150" s="56">
        <f t="shared" si="13"/>
        <v>4.5010500650118336E-2</v>
      </c>
      <c r="L150" s="56">
        <f t="shared" si="14"/>
        <v>19568.75</v>
      </c>
      <c r="M150" s="56">
        <f t="shared" si="15"/>
        <v>19568.75</v>
      </c>
      <c r="N150" s="57">
        <v>500</v>
      </c>
      <c r="O150" s="17"/>
      <c r="P150" s="17"/>
      <c r="Q150" s="17"/>
      <c r="R150" s="58"/>
      <c r="S150" s="58"/>
    </row>
    <row r="151" spans="1:19" ht="25.5" outlineLevel="1" x14ac:dyDescent="0.25">
      <c r="A151" s="48">
        <v>133</v>
      </c>
      <c r="B151" s="51" t="s">
        <v>176</v>
      </c>
      <c r="C151" s="52" t="s">
        <v>41</v>
      </c>
      <c r="D151" s="53">
        <v>1</v>
      </c>
      <c r="E151" s="54">
        <v>28500</v>
      </c>
      <c r="F151" s="54">
        <v>28500</v>
      </c>
      <c r="G151" s="54">
        <v>28785</v>
      </c>
      <c r="H151" s="55"/>
      <c r="I151" s="55">
        <f t="shared" si="11"/>
        <v>28595</v>
      </c>
      <c r="J151" s="56">
        <f t="shared" si="12"/>
        <v>134.35028842544403</v>
      </c>
      <c r="K151" s="56">
        <f t="shared" si="13"/>
        <v>4.6983839281498178E-3</v>
      </c>
      <c r="L151" s="56">
        <f t="shared" si="14"/>
        <v>28595</v>
      </c>
      <c r="M151" s="56">
        <f t="shared" si="15"/>
        <v>28595</v>
      </c>
      <c r="N151" s="57">
        <v>312.5</v>
      </c>
      <c r="O151" s="17"/>
      <c r="P151" s="17"/>
      <c r="Q151" s="17"/>
      <c r="R151" s="58"/>
      <c r="S151" s="58"/>
    </row>
    <row r="152" spans="1:19" outlineLevel="1" x14ac:dyDescent="0.25">
      <c r="A152" s="48">
        <v>134</v>
      </c>
      <c r="B152" s="51" t="s">
        <v>177</v>
      </c>
      <c r="C152" s="52" t="s">
        <v>41</v>
      </c>
      <c r="D152" s="53">
        <v>1</v>
      </c>
      <c r="E152" s="54">
        <v>73000</v>
      </c>
      <c r="F152" s="54">
        <v>71540</v>
      </c>
      <c r="G152" s="54">
        <v>69350</v>
      </c>
      <c r="H152" s="55"/>
      <c r="I152" s="55">
        <f t="shared" si="11"/>
        <v>71296.67</v>
      </c>
      <c r="J152" s="56">
        <f t="shared" si="12"/>
        <v>1500.0074073891176</v>
      </c>
      <c r="K152" s="56">
        <f t="shared" si="13"/>
        <v>2.1038954657898016E-2</v>
      </c>
      <c r="L152" s="56">
        <f t="shared" si="14"/>
        <v>71296.67</v>
      </c>
      <c r="M152" s="56">
        <f t="shared" si="15"/>
        <v>71296.67</v>
      </c>
      <c r="N152" s="57">
        <v>812.5</v>
      </c>
      <c r="O152" s="17"/>
      <c r="P152" s="17"/>
      <c r="Q152" s="17"/>
      <c r="R152" s="58"/>
      <c r="S152" s="58"/>
    </row>
    <row r="153" spans="1:19" ht="25.5" outlineLevel="1" x14ac:dyDescent="0.25">
      <c r="A153" s="48">
        <v>135</v>
      </c>
      <c r="B153" s="51" t="s">
        <v>178</v>
      </c>
      <c r="C153" s="52" t="s">
        <v>41</v>
      </c>
      <c r="D153" s="53">
        <v>1</v>
      </c>
      <c r="E153" s="54">
        <v>56300</v>
      </c>
      <c r="F153" s="54">
        <v>60241</v>
      </c>
      <c r="G153" s="54">
        <v>59678</v>
      </c>
      <c r="H153" s="55"/>
      <c r="I153" s="55">
        <f t="shared" si="11"/>
        <v>58739.67</v>
      </c>
      <c r="J153" s="56">
        <f t="shared" si="12"/>
        <v>1740.3490709880273</v>
      </c>
      <c r="K153" s="56">
        <f t="shared" si="13"/>
        <v>2.962817242568825E-2</v>
      </c>
      <c r="L153" s="56">
        <f t="shared" si="14"/>
        <v>58739.67</v>
      </c>
      <c r="M153" s="56">
        <f t="shared" si="15"/>
        <v>58739.67</v>
      </c>
      <c r="N153" s="57">
        <v>112.5</v>
      </c>
      <c r="O153" s="17"/>
      <c r="P153" s="17"/>
      <c r="Q153" s="17"/>
      <c r="R153" s="58"/>
      <c r="S153" s="58"/>
    </row>
    <row r="154" spans="1:19" ht="25.5" outlineLevel="1" x14ac:dyDescent="0.25">
      <c r="A154" s="48">
        <v>136</v>
      </c>
      <c r="B154" s="51" t="s">
        <v>179</v>
      </c>
      <c r="C154" s="52" t="s">
        <v>41</v>
      </c>
      <c r="D154" s="53">
        <v>1</v>
      </c>
      <c r="E154" s="54">
        <v>61800</v>
      </c>
      <c r="F154" s="54">
        <v>63654</v>
      </c>
      <c r="G154" s="54">
        <v>63036</v>
      </c>
      <c r="H154" s="55"/>
      <c r="I154" s="55">
        <f t="shared" si="11"/>
        <v>62830</v>
      </c>
      <c r="J154" s="56">
        <f t="shared" si="12"/>
        <v>770.78142167543194</v>
      </c>
      <c r="K154" s="56">
        <f t="shared" si="13"/>
        <v>1.2267729136963742E-2</v>
      </c>
      <c r="L154" s="56">
        <f t="shared" si="14"/>
        <v>62830</v>
      </c>
      <c r="M154" s="56">
        <f t="shared" si="15"/>
        <v>62830</v>
      </c>
      <c r="N154" s="57">
        <v>1125</v>
      </c>
      <c r="O154" s="17"/>
      <c r="P154" s="17"/>
      <c r="Q154" s="17"/>
      <c r="R154" s="58"/>
      <c r="S154" s="58"/>
    </row>
    <row r="155" spans="1:19" ht="51" outlineLevel="1" x14ac:dyDescent="0.25">
      <c r="A155" s="48">
        <v>137</v>
      </c>
      <c r="B155" s="51" t="s">
        <v>180</v>
      </c>
      <c r="C155" s="52" t="s">
        <v>41</v>
      </c>
      <c r="D155" s="53">
        <v>1</v>
      </c>
      <c r="E155" s="54">
        <v>2400</v>
      </c>
      <c r="F155" s="54">
        <v>2640</v>
      </c>
      <c r="G155" s="54">
        <v>2400</v>
      </c>
      <c r="H155" s="55"/>
      <c r="I155" s="55">
        <f t="shared" si="11"/>
        <v>2480</v>
      </c>
      <c r="J155" s="56">
        <f t="shared" si="12"/>
        <v>113.13708498984761</v>
      </c>
      <c r="K155" s="56">
        <f t="shared" si="13"/>
        <v>4.5619792334615973E-2</v>
      </c>
      <c r="L155" s="56">
        <f t="shared" si="14"/>
        <v>2480</v>
      </c>
      <c r="M155" s="56">
        <f t="shared" si="15"/>
        <v>2480</v>
      </c>
      <c r="N155" s="57">
        <v>1500</v>
      </c>
      <c r="O155" s="17"/>
      <c r="P155" s="17"/>
      <c r="Q155" s="17"/>
      <c r="R155" s="58"/>
      <c r="S155" s="58"/>
    </row>
    <row r="156" spans="1:19" ht="25.5" outlineLevel="1" x14ac:dyDescent="0.25">
      <c r="A156" s="48">
        <v>138</v>
      </c>
      <c r="B156" s="51" t="s">
        <v>181</v>
      </c>
      <c r="C156" s="52" t="s">
        <v>41</v>
      </c>
      <c r="D156" s="53">
        <v>1</v>
      </c>
      <c r="E156" s="54">
        <v>600</v>
      </c>
      <c r="F156" s="54">
        <v>588</v>
      </c>
      <c r="G156" s="54">
        <v>624</v>
      </c>
      <c r="H156" s="55"/>
      <c r="I156" s="55">
        <f t="shared" si="11"/>
        <v>604</v>
      </c>
      <c r="J156" s="56">
        <f t="shared" si="12"/>
        <v>14.966629547095765</v>
      </c>
      <c r="K156" s="56">
        <f t="shared" si="13"/>
        <v>2.4779187991880405E-2</v>
      </c>
      <c r="L156" s="56">
        <f t="shared" si="14"/>
        <v>604</v>
      </c>
      <c r="M156" s="56">
        <f t="shared" si="15"/>
        <v>604</v>
      </c>
      <c r="N156" s="57">
        <v>17800</v>
      </c>
      <c r="O156" s="17"/>
      <c r="P156" s="17"/>
      <c r="Q156" s="17"/>
      <c r="R156" s="58"/>
      <c r="S156" s="58"/>
    </row>
    <row r="157" spans="1:19" ht="25.5" outlineLevel="1" x14ac:dyDescent="0.25">
      <c r="A157" s="48">
        <v>139</v>
      </c>
      <c r="B157" s="51" t="s">
        <v>182</v>
      </c>
      <c r="C157" s="52" t="s">
        <v>41</v>
      </c>
      <c r="D157" s="53">
        <v>1</v>
      </c>
      <c r="E157" s="54">
        <v>10000</v>
      </c>
      <c r="F157" s="54">
        <v>10500</v>
      </c>
      <c r="G157" s="54">
        <v>10200</v>
      </c>
      <c r="H157" s="55"/>
      <c r="I157" s="55">
        <f t="shared" si="11"/>
        <v>10233.33</v>
      </c>
      <c r="J157" s="56">
        <f t="shared" si="12"/>
        <v>205.48046676563257</v>
      </c>
      <c r="K157" s="56">
        <f t="shared" si="13"/>
        <v>2.0079530980202199E-2</v>
      </c>
      <c r="L157" s="56">
        <f t="shared" si="14"/>
        <v>10233.33</v>
      </c>
      <c r="M157" s="56">
        <f t="shared" si="15"/>
        <v>10233.33</v>
      </c>
      <c r="N157" s="57">
        <v>2300</v>
      </c>
      <c r="O157" s="17"/>
      <c r="P157" s="17"/>
      <c r="Q157" s="17"/>
      <c r="R157" s="58"/>
      <c r="S157" s="58"/>
    </row>
    <row r="158" spans="1:19" ht="25.5" outlineLevel="1" x14ac:dyDescent="0.25">
      <c r="A158" s="48">
        <v>140</v>
      </c>
      <c r="B158" s="51" t="s">
        <v>183</v>
      </c>
      <c r="C158" s="52" t="s">
        <v>41</v>
      </c>
      <c r="D158" s="53">
        <v>1</v>
      </c>
      <c r="E158" s="54">
        <v>12000</v>
      </c>
      <c r="F158" s="54">
        <v>13200.000000000002</v>
      </c>
      <c r="G158" s="54">
        <v>12360</v>
      </c>
      <c r="H158" s="55"/>
      <c r="I158" s="55">
        <f t="shared" si="11"/>
        <v>12520</v>
      </c>
      <c r="J158" s="56">
        <f t="shared" si="12"/>
        <v>502.79220359906219</v>
      </c>
      <c r="K158" s="56">
        <f t="shared" si="13"/>
        <v>4.0159121693215831E-2</v>
      </c>
      <c r="L158" s="56">
        <f t="shared" si="14"/>
        <v>12520</v>
      </c>
      <c r="M158" s="56">
        <f t="shared" si="15"/>
        <v>12520</v>
      </c>
      <c r="N158" s="57">
        <v>250</v>
      </c>
      <c r="O158" s="17"/>
      <c r="P158" s="17"/>
      <c r="Q158" s="17"/>
      <c r="R158" s="58"/>
      <c r="S158" s="58"/>
    </row>
    <row r="159" spans="1:19" ht="38.25" outlineLevel="1" x14ac:dyDescent="0.25">
      <c r="A159" s="48">
        <v>141</v>
      </c>
      <c r="B159" s="51" t="s">
        <v>184</v>
      </c>
      <c r="C159" s="52" t="s">
        <v>41</v>
      </c>
      <c r="D159" s="53">
        <v>1</v>
      </c>
      <c r="E159" s="54">
        <v>14800</v>
      </c>
      <c r="F159" s="54">
        <v>14060</v>
      </c>
      <c r="G159" s="54">
        <v>15096</v>
      </c>
      <c r="H159" s="55"/>
      <c r="I159" s="55">
        <f t="shared" si="11"/>
        <v>14652</v>
      </c>
      <c r="J159" s="56">
        <f t="shared" si="12"/>
        <v>435.70020273884046</v>
      </c>
      <c r="K159" s="56">
        <f t="shared" si="13"/>
        <v>2.9736568573494434E-2</v>
      </c>
      <c r="L159" s="56">
        <f t="shared" si="14"/>
        <v>14652</v>
      </c>
      <c r="M159" s="56">
        <f t="shared" si="15"/>
        <v>14652</v>
      </c>
      <c r="N159" s="57">
        <v>6000</v>
      </c>
      <c r="O159" s="17"/>
      <c r="P159" s="17"/>
      <c r="Q159" s="17"/>
      <c r="R159" s="58"/>
      <c r="S159" s="58"/>
    </row>
    <row r="160" spans="1:19" ht="38.25" outlineLevel="1" x14ac:dyDescent="0.25">
      <c r="A160" s="48">
        <v>142</v>
      </c>
      <c r="B160" s="51" t="s">
        <v>185</v>
      </c>
      <c r="C160" s="52" t="s">
        <v>41</v>
      </c>
      <c r="D160" s="53">
        <v>1</v>
      </c>
      <c r="E160" s="54">
        <v>1687.5</v>
      </c>
      <c r="F160" s="54">
        <v>1788.75</v>
      </c>
      <c r="G160" s="54">
        <v>1721.25</v>
      </c>
      <c r="H160" s="55"/>
      <c r="I160" s="55">
        <f t="shared" si="11"/>
        <v>1732.5</v>
      </c>
      <c r="J160" s="56">
        <f t="shared" si="12"/>
        <v>42.093645601206838</v>
      </c>
      <c r="K160" s="56">
        <f t="shared" si="13"/>
        <v>2.4296476537493124E-2</v>
      </c>
      <c r="L160" s="56">
        <f t="shared" si="14"/>
        <v>1732.5</v>
      </c>
      <c r="M160" s="56">
        <f t="shared" si="15"/>
        <v>1732.5</v>
      </c>
      <c r="N160" s="57">
        <v>13200</v>
      </c>
      <c r="O160" s="17"/>
      <c r="P160" s="17"/>
      <c r="Q160" s="17"/>
      <c r="R160" s="58"/>
      <c r="S160" s="58"/>
    </row>
    <row r="161" spans="1:19" ht="38.25" outlineLevel="1" x14ac:dyDescent="0.25">
      <c r="A161" s="48">
        <v>143</v>
      </c>
      <c r="B161" s="51" t="s">
        <v>186</v>
      </c>
      <c r="C161" s="52" t="s">
        <v>41</v>
      </c>
      <c r="D161" s="53">
        <v>1</v>
      </c>
      <c r="E161" s="54">
        <v>74400</v>
      </c>
      <c r="F161" s="54">
        <v>75888</v>
      </c>
      <c r="G161" s="54">
        <v>75888</v>
      </c>
      <c r="H161" s="55"/>
      <c r="I161" s="55">
        <f t="shared" si="11"/>
        <v>75392</v>
      </c>
      <c r="J161" s="56">
        <f t="shared" si="12"/>
        <v>701.44992693705512</v>
      </c>
      <c r="K161" s="56">
        <f t="shared" si="13"/>
        <v>9.3040365945598353E-3</v>
      </c>
      <c r="L161" s="56">
        <f t="shared" si="14"/>
        <v>75392</v>
      </c>
      <c r="M161" s="56">
        <f t="shared" si="15"/>
        <v>75392</v>
      </c>
      <c r="N161" s="57">
        <v>4800</v>
      </c>
      <c r="O161" s="17"/>
      <c r="P161" s="17"/>
      <c r="Q161" s="17"/>
      <c r="R161" s="58"/>
      <c r="S161" s="58"/>
    </row>
    <row r="162" spans="1:19" ht="25.5" outlineLevel="1" x14ac:dyDescent="0.25">
      <c r="A162" s="48">
        <v>144</v>
      </c>
      <c r="B162" s="51" t="s">
        <v>187</v>
      </c>
      <c r="C162" s="52" t="s">
        <v>41</v>
      </c>
      <c r="D162" s="53">
        <v>1</v>
      </c>
      <c r="E162" s="54">
        <v>99375</v>
      </c>
      <c r="F162" s="54">
        <v>98381.25</v>
      </c>
      <c r="G162" s="54">
        <v>96393.75</v>
      </c>
      <c r="H162" s="55"/>
      <c r="I162" s="55">
        <f t="shared" si="11"/>
        <v>98050</v>
      </c>
      <c r="J162" s="56">
        <f t="shared" si="12"/>
        <v>1239.4240093688682</v>
      </c>
      <c r="K162" s="56">
        <f t="shared" si="13"/>
        <v>1.264073441477683E-2</v>
      </c>
      <c r="L162" s="56">
        <f t="shared" si="14"/>
        <v>98050</v>
      </c>
      <c r="M162" s="56">
        <f t="shared" si="15"/>
        <v>98050</v>
      </c>
      <c r="N162" s="57">
        <v>250</v>
      </c>
      <c r="O162" s="17"/>
      <c r="P162" s="17"/>
      <c r="Q162" s="17"/>
      <c r="R162" s="58"/>
      <c r="S162" s="58"/>
    </row>
    <row r="163" spans="1:19" ht="38.25" outlineLevel="1" x14ac:dyDescent="0.25">
      <c r="A163" s="48">
        <v>145</v>
      </c>
      <c r="B163" s="51" t="s">
        <v>188</v>
      </c>
      <c r="C163" s="52" t="s">
        <v>41</v>
      </c>
      <c r="D163" s="53">
        <v>1</v>
      </c>
      <c r="E163" s="54">
        <v>96250</v>
      </c>
      <c r="F163" s="54">
        <v>93362.5</v>
      </c>
      <c r="G163" s="54">
        <v>98175</v>
      </c>
      <c r="H163" s="55"/>
      <c r="I163" s="55">
        <f t="shared" si="11"/>
        <v>95929.17</v>
      </c>
      <c r="J163" s="56">
        <f t="shared" si="12"/>
        <v>1977.7494926192135</v>
      </c>
      <c r="K163" s="56">
        <f t="shared" si="13"/>
        <v>2.0616768524310318E-2</v>
      </c>
      <c r="L163" s="56">
        <f t="shared" si="14"/>
        <v>95929.17</v>
      </c>
      <c r="M163" s="56">
        <f t="shared" si="15"/>
        <v>95929.17</v>
      </c>
      <c r="N163" s="57">
        <v>187.5</v>
      </c>
      <c r="O163" s="17"/>
      <c r="P163" s="17"/>
      <c r="Q163" s="17"/>
      <c r="R163" s="58"/>
      <c r="S163" s="58"/>
    </row>
    <row r="164" spans="1:19" ht="89.25" outlineLevel="1" x14ac:dyDescent="0.25">
      <c r="A164" s="48">
        <v>146</v>
      </c>
      <c r="B164" s="51" t="s">
        <v>189</v>
      </c>
      <c r="C164" s="52" t="s">
        <v>41</v>
      </c>
      <c r="D164" s="53">
        <v>1</v>
      </c>
      <c r="E164" s="54">
        <v>65500</v>
      </c>
      <c r="F164" s="54">
        <v>66810</v>
      </c>
      <c r="G164" s="54">
        <v>71395</v>
      </c>
      <c r="H164" s="55"/>
      <c r="I164" s="55">
        <f t="shared" si="11"/>
        <v>67901.67</v>
      </c>
      <c r="J164" s="56">
        <f t="shared" si="12"/>
        <v>2527.3910571091992</v>
      </c>
      <c r="K164" s="56">
        <f t="shared" si="13"/>
        <v>3.7221338696223516E-2</v>
      </c>
      <c r="L164" s="56">
        <f t="shared" si="14"/>
        <v>67901.67</v>
      </c>
      <c r="M164" s="56">
        <f t="shared" si="15"/>
        <v>67901.67</v>
      </c>
      <c r="N164" s="57">
        <v>137.5</v>
      </c>
      <c r="O164" s="17"/>
      <c r="P164" s="17"/>
      <c r="Q164" s="17"/>
      <c r="R164" s="58"/>
      <c r="S164" s="58"/>
    </row>
    <row r="165" spans="1:19" ht="89.25" outlineLevel="1" x14ac:dyDescent="0.25">
      <c r="A165" s="48">
        <v>147</v>
      </c>
      <c r="B165" s="51" t="s">
        <v>190</v>
      </c>
      <c r="C165" s="52" t="s">
        <v>41</v>
      </c>
      <c r="D165" s="53">
        <v>1</v>
      </c>
      <c r="E165" s="54">
        <v>72000</v>
      </c>
      <c r="F165" s="54">
        <v>69120</v>
      </c>
      <c r="G165" s="54">
        <v>68400</v>
      </c>
      <c r="H165" s="55"/>
      <c r="I165" s="55">
        <f t="shared" si="11"/>
        <v>69840</v>
      </c>
      <c r="J165" s="56">
        <f t="shared" si="12"/>
        <v>1555.3777676178865</v>
      </c>
      <c r="K165" s="56">
        <f t="shared" si="13"/>
        <v>2.2270586592466876E-2</v>
      </c>
      <c r="L165" s="56">
        <f t="shared" si="14"/>
        <v>69840</v>
      </c>
      <c r="M165" s="56">
        <f t="shared" si="15"/>
        <v>69840</v>
      </c>
      <c r="N165" s="57">
        <v>137.5</v>
      </c>
      <c r="O165" s="17"/>
      <c r="P165" s="17"/>
      <c r="Q165" s="17"/>
      <c r="R165" s="58"/>
      <c r="S165" s="58"/>
    </row>
    <row r="166" spans="1:19" ht="51" outlineLevel="1" x14ac:dyDescent="0.25">
      <c r="A166" s="48">
        <v>148</v>
      </c>
      <c r="B166" s="51" t="s">
        <v>191</v>
      </c>
      <c r="C166" s="52" t="s">
        <v>41</v>
      </c>
      <c r="D166" s="53">
        <v>1</v>
      </c>
      <c r="E166" s="54">
        <v>28750</v>
      </c>
      <c r="F166" s="54">
        <v>31625.000000000004</v>
      </c>
      <c r="G166" s="54">
        <v>29037.5</v>
      </c>
      <c r="H166" s="55"/>
      <c r="I166" s="55">
        <f t="shared" si="11"/>
        <v>29804.17</v>
      </c>
      <c r="J166" s="56">
        <f t="shared" si="12"/>
        <v>1292.862349809739</v>
      </c>
      <c r="K166" s="56">
        <f t="shared" si="13"/>
        <v>4.3378572522225552E-2</v>
      </c>
      <c r="L166" s="56">
        <f t="shared" si="14"/>
        <v>29804.17</v>
      </c>
      <c r="M166" s="56">
        <f t="shared" si="15"/>
        <v>29804.17</v>
      </c>
      <c r="N166" s="57">
        <v>137.5</v>
      </c>
      <c r="O166" s="17"/>
      <c r="P166" s="17"/>
      <c r="Q166" s="17"/>
      <c r="R166" s="58"/>
      <c r="S166" s="58"/>
    </row>
    <row r="167" spans="1:19" ht="25.5" outlineLevel="1" x14ac:dyDescent="0.25">
      <c r="A167" s="48">
        <v>149</v>
      </c>
      <c r="B167" s="51" t="s">
        <v>192</v>
      </c>
      <c r="C167" s="52" t="s">
        <v>41</v>
      </c>
      <c r="D167" s="53">
        <v>1</v>
      </c>
      <c r="E167" s="54">
        <v>2500</v>
      </c>
      <c r="F167" s="54">
        <v>2650</v>
      </c>
      <c r="G167" s="54">
        <v>2375</v>
      </c>
      <c r="H167" s="55"/>
      <c r="I167" s="55">
        <f t="shared" si="11"/>
        <v>2508.33</v>
      </c>
      <c r="J167" s="56">
        <f t="shared" si="12"/>
        <v>112.42281302693368</v>
      </c>
      <c r="K167" s="56">
        <f t="shared" si="13"/>
        <v>4.481978568487148E-2</v>
      </c>
      <c r="L167" s="56">
        <f t="shared" si="14"/>
        <v>2508.33</v>
      </c>
      <c r="M167" s="56">
        <f t="shared" si="15"/>
        <v>2508.33</v>
      </c>
      <c r="N167" s="57">
        <v>250</v>
      </c>
      <c r="O167" s="17"/>
      <c r="P167" s="17"/>
      <c r="Q167" s="17"/>
      <c r="R167" s="58"/>
      <c r="S167" s="58"/>
    </row>
    <row r="168" spans="1:19" ht="25.5" outlineLevel="1" x14ac:dyDescent="0.25">
      <c r="A168" s="48">
        <v>150</v>
      </c>
      <c r="B168" s="51" t="s">
        <v>193</v>
      </c>
      <c r="C168" s="52" t="s">
        <v>41</v>
      </c>
      <c r="D168" s="53">
        <v>1</v>
      </c>
      <c r="E168" s="54">
        <v>6877</v>
      </c>
      <c r="F168" s="54">
        <v>7358.39</v>
      </c>
      <c r="G168" s="54">
        <v>7152.08</v>
      </c>
      <c r="H168" s="55"/>
      <c r="I168" s="55">
        <f t="shared" si="11"/>
        <v>7129.16</v>
      </c>
      <c r="J168" s="56">
        <f t="shared" si="12"/>
        <v>197.19396953817395</v>
      </c>
      <c r="K168" s="56">
        <f t="shared" si="13"/>
        <v>2.7660196928975356E-2</v>
      </c>
      <c r="L168" s="56">
        <f t="shared" si="14"/>
        <v>7129.16</v>
      </c>
      <c r="M168" s="56">
        <f t="shared" si="15"/>
        <v>7129.16</v>
      </c>
      <c r="N168" s="57">
        <v>375</v>
      </c>
      <c r="O168" s="17"/>
      <c r="P168" s="17"/>
      <c r="Q168" s="17"/>
      <c r="R168" s="58"/>
      <c r="S168" s="58"/>
    </row>
    <row r="169" spans="1:19" ht="38.25" outlineLevel="1" x14ac:dyDescent="0.25">
      <c r="A169" s="48">
        <v>151</v>
      </c>
      <c r="B169" s="51" t="s">
        <v>194</v>
      </c>
      <c r="C169" s="52" t="s">
        <v>41</v>
      </c>
      <c r="D169" s="53">
        <v>1</v>
      </c>
      <c r="E169" s="54">
        <v>375</v>
      </c>
      <c r="F169" s="54">
        <v>371.25</v>
      </c>
      <c r="G169" s="54">
        <v>397.5</v>
      </c>
      <c r="H169" s="55"/>
      <c r="I169" s="55">
        <f t="shared" si="11"/>
        <v>381.25</v>
      </c>
      <c r="J169" s="56">
        <f t="shared" si="12"/>
        <v>11.59202311936963</v>
      </c>
      <c r="K169" s="56">
        <f t="shared" si="13"/>
        <v>3.0405306542608864E-2</v>
      </c>
      <c r="L169" s="56">
        <f t="shared" si="14"/>
        <v>381.25</v>
      </c>
      <c r="M169" s="56">
        <f t="shared" si="15"/>
        <v>381.25</v>
      </c>
      <c r="N169" s="57">
        <v>500</v>
      </c>
      <c r="O169" s="17"/>
      <c r="P169" s="17"/>
      <c r="Q169" s="17"/>
      <c r="R169" s="58"/>
      <c r="S169" s="58"/>
    </row>
    <row r="170" spans="1:19" ht="38.25" outlineLevel="1" x14ac:dyDescent="0.25">
      <c r="A170" s="48">
        <v>152</v>
      </c>
      <c r="B170" s="51" t="s">
        <v>195</v>
      </c>
      <c r="C170" s="52" t="s">
        <v>41</v>
      </c>
      <c r="D170" s="53">
        <v>1</v>
      </c>
      <c r="E170" s="54">
        <v>375</v>
      </c>
      <c r="F170" s="54">
        <v>412.50000000000006</v>
      </c>
      <c r="G170" s="54">
        <v>375</v>
      </c>
      <c r="H170" s="55"/>
      <c r="I170" s="55">
        <f t="shared" si="11"/>
        <v>387.5</v>
      </c>
      <c r="J170" s="56">
        <f t="shared" si="12"/>
        <v>17.677669529663717</v>
      </c>
      <c r="K170" s="56">
        <f t="shared" si="13"/>
        <v>4.5619792334616042E-2</v>
      </c>
      <c r="L170" s="56">
        <f t="shared" si="14"/>
        <v>387.5</v>
      </c>
      <c r="M170" s="56">
        <f t="shared" si="15"/>
        <v>387.5</v>
      </c>
      <c r="N170" s="57">
        <v>250</v>
      </c>
      <c r="O170" s="17"/>
      <c r="P170" s="17"/>
      <c r="Q170" s="17"/>
      <c r="R170" s="58"/>
      <c r="S170" s="58"/>
    </row>
    <row r="171" spans="1:19" ht="25.5" outlineLevel="1" x14ac:dyDescent="0.25">
      <c r="A171" s="48">
        <v>153</v>
      </c>
      <c r="B171" s="51" t="s">
        <v>196</v>
      </c>
      <c r="C171" s="52" t="s">
        <v>41</v>
      </c>
      <c r="D171" s="53">
        <v>1</v>
      </c>
      <c r="E171" s="54">
        <v>10000</v>
      </c>
      <c r="F171" s="54">
        <v>9800</v>
      </c>
      <c r="G171" s="54">
        <v>10500</v>
      </c>
      <c r="H171" s="55"/>
      <c r="I171" s="55">
        <f t="shared" si="11"/>
        <v>10100</v>
      </c>
      <c r="J171" s="56">
        <f t="shared" si="12"/>
        <v>294.3920288775949</v>
      </c>
      <c r="K171" s="56">
        <f t="shared" si="13"/>
        <v>2.9147725631445038E-2</v>
      </c>
      <c r="L171" s="56">
        <f t="shared" si="14"/>
        <v>10100</v>
      </c>
      <c r="M171" s="56">
        <f t="shared" si="15"/>
        <v>10100</v>
      </c>
      <c r="N171" s="57">
        <v>250</v>
      </c>
      <c r="O171" s="17"/>
      <c r="P171" s="17"/>
      <c r="Q171" s="17"/>
      <c r="R171" s="58"/>
      <c r="S171" s="58"/>
    </row>
    <row r="172" spans="1:19" ht="38.25" outlineLevel="1" x14ac:dyDescent="0.25">
      <c r="A172" s="48">
        <v>154</v>
      </c>
      <c r="B172" s="51" t="s">
        <v>197</v>
      </c>
      <c r="C172" s="52" t="s">
        <v>41</v>
      </c>
      <c r="D172" s="53">
        <v>1</v>
      </c>
      <c r="E172" s="54">
        <v>2000</v>
      </c>
      <c r="F172" s="54">
        <v>2180</v>
      </c>
      <c r="G172" s="54">
        <v>1920</v>
      </c>
      <c r="H172" s="55"/>
      <c r="I172" s="55">
        <f t="shared" si="11"/>
        <v>2033.33</v>
      </c>
      <c r="J172" s="56">
        <f t="shared" si="12"/>
        <v>108.73004286866728</v>
      </c>
      <c r="K172" s="56">
        <f t="shared" si="13"/>
        <v>5.3473879236851513E-2</v>
      </c>
      <c r="L172" s="56">
        <f t="shared" si="14"/>
        <v>2033.33</v>
      </c>
      <c r="M172" s="56">
        <f t="shared" si="15"/>
        <v>2033.33</v>
      </c>
      <c r="N172" s="57">
        <v>350</v>
      </c>
      <c r="O172" s="17"/>
      <c r="P172" s="17"/>
      <c r="Q172" s="17"/>
      <c r="R172" s="58"/>
      <c r="S172" s="58"/>
    </row>
    <row r="173" spans="1:19" ht="38.25" outlineLevel="1" x14ac:dyDescent="0.25">
      <c r="A173" s="48">
        <v>155</v>
      </c>
      <c r="B173" s="51" t="s">
        <v>198</v>
      </c>
      <c r="C173" s="52" t="s">
        <v>41</v>
      </c>
      <c r="D173" s="53">
        <v>1</v>
      </c>
      <c r="E173" s="54">
        <v>1300</v>
      </c>
      <c r="F173" s="54">
        <v>1404</v>
      </c>
      <c r="G173" s="54">
        <v>1287</v>
      </c>
      <c r="H173" s="55"/>
      <c r="I173" s="55">
        <f t="shared" si="11"/>
        <v>1330.33</v>
      </c>
      <c r="J173" s="56">
        <f t="shared" si="12"/>
        <v>52.359865885576482</v>
      </c>
      <c r="K173" s="56">
        <f t="shared" si="13"/>
        <v>3.9358554558324994E-2</v>
      </c>
      <c r="L173" s="56">
        <f t="shared" si="14"/>
        <v>1330.33</v>
      </c>
      <c r="M173" s="56">
        <f t="shared" si="15"/>
        <v>1330.33</v>
      </c>
      <c r="N173" s="57">
        <v>1125</v>
      </c>
      <c r="O173" s="17"/>
      <c r="P173" s="17"/>
      <c r="Q173" s="17"/>
      <c r="R173" s="58"/>
      <c r="S173" s="58"/>
    </row>
    <row r="174" spans="1:19" outlineLevel="1" x14ac:dyDescent="0.25">
      <c r="A174" s="48">
        <v>156</v>
      </c>
      <c r="B174" s="51" t="s">
        <v>199</v>
      </c>
      <c r="C174" s="52" t="s">
        <v>41</v>
      </c>
      <c r="D174" s="53">
        <v>1</v>
      </c>
      <c r="E174" s="54">
        <v>437.5</v>
      </c>
      <c r="F174" s="54">
        <v>428.75</v>
      </c>
      <c r="G174" s="54">
        <v>459.375</v>
      </c>
      <c r="H174" s="55"/>
      <c r="I174" s="55">
        <f t="shared" si="11"/>
        <v>441.88</v>
      </c>
      <c r="J174" s="56">
        <f t="shared" si="12"/>
        <v>12.879651263394777</v>
      </c>
      <c r="K174" s="56">
        <f t="shared" si="13"/>
        <v>2.9147395816499451E-2</v>
      </c>
      <c r="L174" s="56">
        <f t="shared" si="14"/>
        <v>441.88</v>
      </c>
      <c r="M174" s="56">
        <f t="shared" si="15"/>
        <v>441.88</v>
      </c>
      <c r="N174" s="57">
        <v>250</v>
      </c>
      <c r="O174" s="17"/>
      <c r="P174" s="17"/>
      <c r="Q174" s="17"/>
      <c r="R174" s="58"/>
      <c r="S174" s="58"/>
    </row>
    <row r="175" spans="1:19" outlineLevel="1" x14ac:dyDescent="0.25">
      <c r="A175" s="48">
        <v>157</v>
      </c>
      <c r="B175" s="51" t="s">
        <v>200</v>
      </c>
      <c r="C175" s="52" t="s">
        <v>41</v>
      </c>
      <c r="D175" s="53">
        <v>1</v>
      </c>
      <c r="E175" s="54">
        <v>562.5</v>
      </c>
      <c r="F175" s="54">
        <v>540</v>
      </c>
      <c r="G175" s="54">
        <v>568.125</v>
      </c>
      <c r="H175" s="55"/>
      <c r="I175" s="55">
        <f t="shared" si="11"/>
        <v>556.88</v>
      </c>
      <c r="J175" s="56">
        <f t="shared" si="12"/>
        <v>12.151388809514739</v>
      </c>
      <c r="K175" s="56">
        <f t="shared" si="13"/>
        <v>2.1820479833204173E-2</v>
      </c>
      <c r="L175" s="56">
        <f t="shared" si="14"/>
        <v>556.88</v>
      </c>
      <c r="M175" s="56">
        <f t="shared" si="15"/>
        <v>556.88</v>
      </c>
      <c r="N175" s="57">
        <v>950</v>
      </c>
      <c r="O175" s="17"/>
      <c r="P175" s="17"/>
      <c r="Q175" s="17"/>
      <c r="R175" s="58"/>
      <c r="S175" s="58"/>
    </row>
    <row r="176" spans="1:19" outlineLevel="1" x14ac:dyDescent="0.25">
      <c r="A176" s="48">
        <v>158</v>
      </c>
      <c r="B176" s="51" t="s">
        <v>201</v>
      </c>
      <c r="C176" s="52" t="s">
        <v>41</v>
      </c>
      <c r="D176" s="53">
        <v>1</v>
      </c>
      <c r="E176" s="54">
        <v>850</v>
      </c>
      <c r="F176" s="54">
        <v>892.5</v>
      </c>
      <c r="G176" s="54">
        <v>892.5</v>
      </c>
      <c r="H176" s="55"/>
      <c r="I176" s="55">
        <f t="shared" si="11"/>
        <v>878.33</v>
      </c>
      <c r="J176" s="56">
        <f t="shared" si="12"/>
        <v>20.034692133618847</v>
      </c>
      <c r="K176" s="56">
        <f t="shared" si="13"/>
        <v>2.2809982732707349E-2</v>
      </c>
      <c r="L176" s="56">
        <f t="shared" si="14"/>
        <v>878.33</v>
      </c>
      <c r="M176" s="56">
        <f t="shared" si="15"/>
        <v>878.33</v>
      </c>
      <c r="N176" s="57">
        <v>937.5</v>
      </c>
      <c r="O176" s="17"/>
      <c r="P176" s="17"/>
      <c r="Q176" s="17"/>
      <c r="R176" s="58"/>
      <c r="S176" s="58"/>
    </row>
    <row r="177" spans="1:19" outlineLevel="1" x14ac:dyDescent="0.25">
      <c r="A177" s="48">
        <v>159</v>
      </c>
      <c r="B177" s="51" t="s">
        <v>202</v>
      </c>
      <c r="C177" s="52" t="s">
        <v>41</v>
      </c>
      <c r="D177" s="53">
        <v>1</v>
      </c>
      <c r="E177" s="54">
        <v>100</v>
      </c>
      <c r="F177" s="54">
        <v>109.00000000000001</v>
      </c>
      <c r="G177" s="54">
        <v>107</v>
      </c>
      <c r="H177" s="55"/>
      <c r="I177" s="55">
        <f t="shared" si="11"/>
        <v>105.33</v>
      </c>
      <c r="J177" s="56">
        <f t="shared" si="12"/>
        <v>3.8586123009300795</v>
      </c>
      <c r="K177" s="56">
        <f t="shared" si="13"/>
        <v>3.6633554551695431E-2</v>
      </c>
      <c r="L177" s="56">
        <f t="shared" si="14"/>
        <v>105.33</v>
      </c>
      <c r="M177" s="56">
        <f t="shared" si="15"/>
        <v>105.33</v>
      </c>
      <c r="N177" s="57">
        <v>687.5</v>
      </c>
      <c r="O177" s="17"/>
      <c r="P177" s="17"/>
      <c r="Q177" s="17"/>
      <c r="R177" s="58"/>
      <c r="S177" s="58"/>
    </row>
    <row r="178" spans="1:19" outlineLevel="1" x14ac:dyDescent="0.25">
      <c r="A178" s="48">
        <v>160</v>
      </c>
      <c r="B178" s="51" t="s">
        <v>203</v>
      </c>
      <c r="C178" s="52" t="s">
        <v>41</v>
      </c>
      <c r="D178" s="53">
        <v>1</v>
      </c>
      <c r="E178" s="54">
        <v>150</v>
      </c>
      <c r="F178" s="54">
        <v>165</v>
      </c>
      <c r="G178" s="54">
        <v>156</v>
      </c>
      <c r="H178" s="55"/>
      <c r="I178" s="55">
        <f t="shared" si="11"/>
        <v>157</v>
      </c>
      <c r="J178" s="56">
        <f t="shared" si="12"/>
        <v>6.164414002968976</v>
      </c>
      <c r="K178" s="56">
        <f t="shared" si="13"/>
        <v>3.9263783458401119E-2</v>
      </c>
      <c r="L178" s="56">
        <f t="shared" si="14"/>
        <v>157</v>
      </c>
      <c r="M178" s="56">
        <f t="shared" si="15"/>
        <v>157</v>
      </c>
      <c r="N178" s="63">
        <v>80700</v>
      </c>
      <c r="O178" s="17"/>
      <c r="P178" s="17"/>
      <c r="Q178" s="17"/>
      <c r="R178" s="58"/>
      <c r="S178" s="58"/>
    </row>
    <row r="179" spans="1:19" ht="25.5" outlineLevel="1" x14ac:dyDescent="0.25">
      <c r="A179" s="48">
        <v>161</v>
      </c>
      <c r="B179" s="51" t="s">
        <v>204</v>
      </c>
      <c r="C179" s="52" t="s">
        <v>41</v>
      </c>
      <c r="D179" s="53">
        <v>1</v>
      </c>
      <c r="E179" s="54">
        <v>500</v>
      </c>
      <c r="F179" s="54">
        <v>520</v>
      </c>
      <c r="G179" s="54">
        <v>545</v>
      </c>
      <c r="H179" s="55"/>
      <c r="I179" s="55">
        <f t="shared" si="11"/>
        <v>521.66999999999996</v>
      </c>
      <c r="J179" s="56">
        <f t="shared" si="12"/>
        <v>18.408935028645434</v>
      </c>
      <c r="K179" s="56">
        <f t="shared" si="13"/>
        <v>3.5288467860228566E-2</v>
      </c>
      <c r="L179" s="56">
        <f t="shared" si="14"/>
        <v>521.66999999999996</v>
      </c>
      <c r="M179" s="56">
        <f t="shared" si="15"/>
        <v>521.66999999999996</v>
      </c>
      <c r="N179" s="57">
        <v>87.5</v>
      </c>
      <c r="O179" s="17"/>
      <c r="P179" s="17"/>
      <c r="Q179" s="17"/>
      <c r="R179" s="58"/>
      <c r="S179" s="58"/>
    </row>
    <row r="180" spans="1:19" outlineLevel="1" x14ac:dyDescent="0.25">
      <c r="A180" s="48">
        <v>162</v>
      </c>
      <c r="B180" s="51" t="s">
        <v>205</v>
      </c>
      <c r="C180" s="52" t="s">
        <v>41</v>
      </c>
      <c r="D180" s="53">
        <v>1</v>
      </c>
      <c r="E180" s="54">
        <v>312.5</v>
      </c>
      <c r="F180" s="54">
        <v>315.625</v>
      </c>
      <c r="G180" s="54">
        <v>312.5</v>
      </c>
      <c r="H180" s="55"/>
      <c r="I180" s="55">
        <f t="shared" si="11"/>
        <v>313.54000000000002</v>
      </c>
      <c r="J180" s="56">
        <f t="shared" si="12"/>
        <v>1.4731391274719741</v>
      </c>
      <c r="K180" s="56">
        <f t="shared" si="13"/>
        <v>4.6984089030808638E-3</v>
      </c>
      <c r="L180" s="56">
        <f t="shared" si="14"/>
        <v>313.54000000000002</v>
      </c>
      <c r="M180" s="56">
        <f t="shared" si="15"/>
        <v>313.54000000000002</v>
      </c>
      <c r="N180" s="57">
        <v>87.5</v>
      </c>
      <c r="O180" s="17"/>
      <c r="P180" s="17"/>
      <c r="Q180" s="17"/>
      <c r="R180" s="58"/>
      <c r="S180" s="58"/>
    </row>
    <row r="181" spans="1:19" outlineLevel="1" x14ac:dyDescent="0.25">
      <c r="A181" s="48">
        <v>163</v>
      </c>
      <c r="B181" s="51" t="s">
        <v>206</v>
      </c>
      <c r="C181" s="52" t="s">
        <v>41</v>
      </c>
      <c r="D181" s="53">
        <v>1</v>
      </c>
      <c r="E181" s="54">
        <v>812.5</v>
      </c>
      <c r="F181" s="54">
        <v>845</v>
      </c>
      <c r="G181" s="54">
        <v>780</v>
      </c>
      <c r="H181" s="55"/>
      <c r="I181" s="55">
        <f t="shared" si="11"/>
        <v>812.5</v>
      </c>
      <c r="J181" s="56">
        <f t="shared" si="12"/>
        <v>26.536138880151096</v>
      </c>
      <c r="K181" s="56">
        <f t="shared" si="13"/>
        <v>3.2659863237109038E-2</v>
      </c>
      <c r="L181" s="56">
        <f t="shared" si="14"/>
        <v>812.5</v>
      </c>
      <c r="M181" s="56">
        <f t="shared" si="15"/>
        <v>812.5</v>
      </c>
      <c r="N181" s="57">
        <v>2125</v>
      </c>
      <c r="O181" s="17"/>
      <c r="P181" s="17"/>
      <c r="Q181" s="17"/>
      <c r="R181" s="58"/>
      <c r="S181" s="58"/>
    </row>
    <row r="182" spans="1:19" outlineLevel="1" x14ac:dyDescent="0.25">
      <c r="A182" s="48">
        <v>164</v>
      </c>
      <c r="B182" s="51" t="s">
        <v>207</v>
      </c>
      <c r="C182" s="52" t="s">
        <v>41</v>
      </c>
      <c r="D182" s="53">
        <v>1</v>
      </c>
      <c r="E182" s="54">
        <v>112.5</v>
      </c>
      <c r="F182" s="54">
        <v>122.62500000000001</v>
      </c>
      <c r="G182" s="54">
        <v>121.50000000000001</v>
      </c>
      <c r="H182" s="55"/>
      <c r="I182" s="55">
        <f t="shared" si="11"/>
        <v>118.88</v>
      </c>
      <c r="J182" s="56">
        <f t="shared" si="12"/>
        <v>4.5311422400979708</v>
      </c>
      <c r="K182" s="56">
        <f t="shared" si="13"/>
        <v>3.811526110445803E-2</v>
      </c>
      <c r="L182" s="56">
        <f t="shared" si="14"/>
        <v>118.88</v>
      </c>
      <c r="M182" s="56">
        <f t="shared" si="15"/>
        <v>118.88</v>
      </c>
      <c r="N182" s="57">
        <v>1875</v>
      </c>
      <c r="O182" s="17"/>
      <c r="P182" s="17"/>
      <c r="Q182" s="17"/>
      <c r="R182" s="58"/>
      <c r="S182" s="58"/>
    </row>
    <row r="183" spans="1:19" outlineLevel="1" x14ac:dyDescent="0.25">
      <c r="A183" s="48">
        <v>165</v>
      </c>
      <c r="B183" s="51" t="s">
        <v>208</v>
      </c>
      <c r="C183" s="52" t="s">
        <v>41</v>
      </c>
      <c r="D183" s="53">
        <v>1</v>
      </c>
      <c r="E183" s="54">
        <v>1125</v>
      </c>
      <c r="F183" s="54">
        <v>1181.25</v>
      </c>
      <c r="G183" s="54">
        <v>1068.75</v>
      </c>
      <c r="H183" s="55"/>
      <c r="I183" s="55">
        <f t="shared" si="11"/>
        <v>1125</v>
      </c>
      <c r="J183" s="56">
        <f t="shared" si="12"/>
        <v>45.927932677184586</v>
      </c>
      <c r="K183" s="56">
        <f t="shared" si="13"/>
        <v>4.0824829046386298E-2</v>
      </c>
      <c r="L183" s="56">
        <f t="shared" si="14"/>
        <v>1125</v>
      </c>
      <c r="M183" s="56">
        <f t="shared" si="15"/>
        <v>1125</v>
      </c>
      <c r="N183" s="57">
        <v>1062.5</v>
      </c>
      <c r="O183" s="17"/>
      <c r="P183" s="17"/>
      <c r="Q183" s="17"/>
      <c r="R183" s="58"/>
      <c r="S183" s="58"/>
    </row>
    <row r="184" spans="1:19" outlineLevel="1" x14ac:dyDescent="0.25">
      <c r="A184" s="48">
        <v>166</v>
      </c>
      <c r="B184" s="51" t="s">
        <v>209</v>
      </c>
      <c r="C184" s="52" t="s">
        <v>41</v>
      </c>
      <c r="D184" s="53">
        <v>1</v>
      </c>
      <c r="E184" s="54">
        <v>1500</v>
      </c>
      <c r="F184" s="54">
        <v>1545</v>
      </c>
      <c r="G184" s="54">
        <v>1530</v>
      </c>
      <c r="H184" s="55"/>
      <c r="I184" s="55">
        <f t="shared" si="11"/>
        <v>1525</v>
      </c>
      <c r="J184" s="56">
        <f t="shared" si="12"/>
        <v>18.708286933869708</v>
      </c>
      <c r="K184" s="56">
        <f t="shared" si="13"/>
        <v>1.2267729136963742E-2</v>
      </c>
      <c r="L184" s="56">
        <f t="shared" si="14"/>
        <v>1525</v>
      </c>
      <c r="M184" s="56">
        <f t="shared" si="15"/>
        <v>1525</v>
      </c>
      <c r="N184" s="57">
        <v>53500</v>
      </c>
      <c r="O184" s="17"/>
      <c r="P184" s="17"/>
      <c r="Q184" s="17"/>
      <c r="R184" s="58"/>
      <c r="S184" s="58"/>
    </row>
    <row r="185" spans="1:19" ht="25.5" outlineLevel="1" x14ac:dyDescent="0.25">
      <c r="A185" s="48">
        <v>167</v>
      </c>
      <c r="B185" s="51" t="s">
        <v>210</v>
      </c>
      <c r="C185" s="52" t="s">
        <v>41</v>
      </c>
      <c r="D185" s="53">
        <v>1</v>
      </c>
      <c r="E185" s="54">
        <v>17800</v>
      </c>
      <c r="F185" s="54">
        <v>18334</v>
      </c>
      <c r="G185" s="54">
        <v>18512</v>
      </c>
      <c r="H185" s="55"/>
      <c r="I185" s="55">
        <f t="shared" si="11"/>
        <v>18215.330000000002</v>
      </c>
      <c r="J185" s="56">
        <f t="shared" si="12"/>
        <v>302.54182447317191</v>
      </c>
      <c r="K185" s="56">
        <f t="shared" si="13"/>
        <v>1.6609187122779104E-2</v>
      </c>
      <c r="L185" s="56">
        <f t="shared" si="14"/>
        <v>18215.330000000002</v>
      </c>
      <c r="M185" s="56">
        <f t="shared" si="15"/>
        <v>18215.330000000002</v>
      </c>
      <c r="N185" s="57">
        <v>1875</v>
      </c>
      <c r="O185" s="17"/>
      <c r="P185" s="17"/>
      <c r="Q185" s="17"/>
      <c r="R185" s="58"/>
      <c r="S185" s="58"/>
    </row>
    <row r="186" spans="1:19" ht="25.5" outlineLevel="1" x14ac:dyDescent="0.25">
      <c r="A186" s="48">
        <v>168</v>
      </c>
      <c r="B186" s="51" t="s">
        <v>211</v>
      </c>
      <c r="C186" s="52" t="s">
        <v>41</v>
      </c>
      <c r="D186" s="53">
        <v>1</v>
      </c>
      <c r="E186" s="54">
        <v>65000</v>
      </c>
      <c r="F186" s="54">
        <v>68900</v>
      </c>
      <c r="G186" s="54">
        <v>70200</v>
      </c>
      <c r="H186" s="55"/>
      <c r="I186" s="55">
        <f t="shared" si="11"/>
        <v>68033.33</v>
      </c>
      <c r="J186" s="56">
        <f t="shared" si="12"/>
        <v>2209.5751225568738</v>
      </c>
      <c r="K186" s="56">
        <f t="shared" si="13"/>
        <v>3.2477832888039931E-2</v>
      </c>
      <c r="L186" s="56">
        <f t="shared" si="14"/>
        <v>68033.33</v>
      </c>
      <c r="M186" s="56">
        <f t="shared" si="15"/>
        <v>68033.33</v>
      </c>
      <c r="N186" s="57">
        <v>625</v>
      </c>
      <c r="O186" s="17"/>
      <c r="P186" s="17"/>
      <c r="Q186" s="17"/>
      <c r="R186" s="58"/>
      <c r="S186" s="58"/>
    </row>
    <row r="187" spans="1:19" ht="51" outlineLevel="1" x14ac:dyDescent="0.25">
      <c r="A187" s="48">
        <v>169</v>
      </c>
      <c r="B187" s="51" t="s">
        <v>212</v>
      </c>
      <c r="C187" s="52" t="s">
        <v>41</v>
      </c>
      <c r="D187" s="53">
        <v>1</v>
      </c>
      <c r="E187" s="54">
        <v>2300</v>
      </c>
      <c r="F187" s="54">
        <v>2185</v>
      </c>
      <c r="G187" s="54">
        <v>2323</v>
      </c>
      <c r="H187" s="55"/>
      <c r="I187" s="55">
        <f t="shared" si="11"/>
        <v>2269.33</v>
      </c>
      <c r="J187" s="56">
        <f t="shared" si="12"/>
        <v>60.367393700757219</v>
      </c>
      <c r="K187" s="56">
        <f t="shared" si="13"/>
        <v>2.6601417026504395E-2</v>
      </c>
      <c r="L187" s="56">
        <f t="shared" si="14"/>
        <v>2269.33</v>
      </c>
      <c r="M187" s="56">
        <f t="shared" si="15"/>
        <v>2269.33</v>
      </c>
      <c r="N187" s="57">
        <v>875</v>
      </c>
      <c r="O187" s="17"/>
      <c r="P187" s="17"/>
      <c r="Q187" s="17"/>
      <c r="R187" s="58"/>
      <c r="S187" s="58"/>
    </row>
    <row r="188" spans="1:19" ht="38.25" outlineLevel="1" x14ac:dyDescent="0.25">
      <c r="A188" s="48">
        <v>170</v>
      </c>
      <c r="B188" s="51" t="s">
        <v>213</v>
      </c>
      <c r="C188" s="52" t="s">
        <v>41</v>
      </c>
      <c r="D188" s="53">
        <v>1</v>
      </c>
      <c r="E188" s="54">
        <v>250</v>
      </c>
      <c r="F188" s="54">
        <v>275</v>
      </c>
      <c r="G188" s="54">
        <v>265</v>
      </c>
      <c r="H188" s="55"/>
      <c r="I188" s="55">
        <f t="shared" si="11"/>
        <v>263.33</v>
      </c>
      <c r="J188" s="56">
        <f t="shared" si="12"/>
        <v>10.274023338281626</v>
      </c>
      <c r="K188" s="56">
        <f t="shared" si="13"/>
        <v>3.9015772370339978E-2</v>
      </c>
      <c r="L188" s="56">
        <f t="shared" si="14"/>
        <v>263.33</v>
      </c>
      <c r="M188" s="56">
        <f t="shared" si="15"/>
        <v>263.33</v>
      </c>
      <c r="N188" s="57">
        <v>1250</v>
      </c>
      <c r="O188" s="17"/>
      <c r="P188" s="17"/>
      <c r="Q188" s="17"/>
      <c r="R188" s="58"/>
      <c r="S188" s="58"/>
    </row>
    <row r="189" spans="1:19" ht="25.5" outlineLevel="1" x14ac:dyDescent="0.25">
      <c r="A189" s="48">
        <v>171</v>
      </c>
      <c r="B189" s="51" t="s">
        <v>214</v>
      </c>
      <c r="C189" s="52" t="s">
        <v>41</v>
      </c>
      <c r="D189" s="53">
        <v>1</v>
      </c>
      <c r="E189" s="54">
        <v>6000</v>
      </c>
      <c r="F189" s="54">
        <v>6180</v>
      </c>
      <c r="G189" s="54">
        <v>6360</v>
      </c>
      <c r="H189" s="55"/>
      <c r="I189" s="55">
        <f t="shared" si="11"/>
        <v>6180</v>
      </c>
      <c r="J189" s="56">
        <f t="shared" si="12"/>
        <v>146.9693845669907</v>
      </c>
      <c r="K189" s="56">
        <f t="shared" si="13"/>
        <v>2.3781453813428916E-2</v>
      </c>
      <c r="L189" s="56">
        <f t="shared" si="14"/>
        <v>6180</v>
      </c>
      <c r="M189" s="56">
        <f t="shared" si="15"/>
        <v>6180</v>
      </c>
      <c r="N189" s="57">
        <v>1250</v>
      </c>
      <c r="O189" s="17"/>
      <c r="P189" s="17"/>
      <c r="Q189" s="17"/>
      <c r="R189" s="58"/>
      <c r="S189" s="58"/>
    </row>
    <row r="190" spans="1:19" ht="25.5" outlineLevel="1" x14ac:dyDescent="0.25">
      <c r="A190" s="48">
        <v>172</v>
      </c>
      <c r="B190" s="51" t="s">
        <v>215</v>
      </c>
      <c r="C190" s="52" t="s">
        <v>41</v>
      </c>
      <c r="D190" s="53">
        <v>1</v>
      </c>
      <c r="E190" s="54">
        <v>13200</v>
      </c>
      <c r="F190" s="54">
        <v>13332</v>
      </c>
      <c r="G190" s="54">
        <v>13860</v>
      </c>
      <c r="H190" s="55"/>
      <c r="I190" s="55">
        <f t="shared" si="11"/>
        <v>13464</v>
      </c>
      <c r="J190" s="56">
        <f t="shared" si="12"/>
        <v>285.15259072994587</v>
      </c>
      <c r="K190" s="56">
        <f t="shared" si="13"/>
        <v>2.1178891171267519E-2</v>
      </c>
      <c r="L190" s="56">
        <f t="shared" si="14"/>
        <v>13464</v>
      </c>
      <c r="M190" s="56">
        <f t="shared" si="15"/>
        <v>13464</v>
      </c>
      <c r="N190" s="57">
        <v>1250</v>
      </c>
      <c r="O190" s="17"/>
      <c r="P190" s="17"/>
      <c r="Q190" s="17"/>
      <c r="R190" s="58"/>
      <c r="S190" s="58"/>
    </row>
    <row r="191" spans="1:19" ht="25.5" outlineLevel="1" x14ac:dyDescent="0.25">
      <c r="A191" s="48">
        <v>173</v>
      </c>
      <c r="B191" s="51" t="s">
        <v>216</v>
      </c>
      <c r="C191" s="52" t="s">
        <v>41</v>
      </c>
      <c r="D191" s="53">
        <v>1</v>
      </c>
      <c r="E191" s="54">
        <v>20700</v>
      </c>
      <c r="F191" s="54">
        <v>21528</v>
      </c>
      <c r="G191" s="54">
        <v>21735</v>
      </c>
      <c r="H191" s="55"/>
      <c r="I191" s="55">
        <f t="shared" si="11"/>
        <v>21321</v>
      </c>
      <c r="J191" s="56">
        <f t="shared" si="12"/>
        <v>447.17110819014238</v>
      </c>
      <c r="K191" s="56">
        <f t="shared" si="13"/>
        <v>2.0973270868633855E-2</v>
      </c>
      <c r="L191" s="56">
        <f t="shared" si="14"/>
        <v>21321</v>
      </c>
      <c r="M191" s="56">
        <f t="shared" si="15"/>
        <v>21321</v>
      </c>
      <c r="N191" s="57">
        <v>375</v>
      </c>
      <c r="O191" s="17"/>
      <c r="P191" s="17"/>
      <c r="Q191" s="17"/>
      <c r="R191" s="58"/>
      <c r="S191" s="58"/>
    </row>
    <row r="192" spans="1:19" ht="25.5" outlineLevel="1" x14ac:dyDescent="0.25">
      <c r="A192" s="48">
        <v>174</v>
      </c>
      <c r="B192" s="59" t="s">
        <v>217</v>
      </c>
      <c r="C192" s="52" t="s">
        <v>41</v>
      </c>
      <c r="D192" s="53">
        <v>1</v>
      </c>
      <c r="E192" s="54">
        <v>4800</v>
      </c>
      <c r="F192" s="54">
        <v>5232</v>
      </c>
      <c r="G192" s="54">
        <v>5040</v>
      </c>
      <c r="H192" s="55"/>
      <c r="I192" s="55">
        <f t="shared" si="11"/>
        <v>5024</v>
      </c>
      <c r="J192" s="56">
        <f t="shared" si="12"/>
        <v>176.72577627499618</v>
      </c>
      <c r="K192" s="56">
        <f t="shared" si="13"/>
        <v>3.5176308971933953E-2</v>
      </c>
      <c r="L192" s="56">
        <f t="shared" si="14"/>
        <v>5024</v>
      </c>
      <c r="M192" s="56">
        <f t="shared" si="15"/>
        <v>5024</v>
      </c>
      <c r="N192" s="57">
        <v>250</v>
      </c>
      <c r="O192" s="17"/>
      <c r="P192" s="17"/>
      <c r="Q192" s="17"/>
      <c r="R192" s="58"/>
      <c r="S192" s="58"/>
    </row>
    <row r="193" spans="1:19" ht="25.5" outlineLevel="1" x14ac:dyDescent="0.25">
      <c r="A193" s="48">
        <v>175</v>
      </c>
      <c r="B193" s="59" t="s">
        <v>218</v>
      </c>
      <c r="C193" s="52" t="s">
        <v>41</v>
      </c>
      <c r="D193" s="53">
        <v>1</v>
      </c>
      <c r="E193" s="54">
        <v>250</v>
      </c>
      <c r="F193" s="54">
        <v>237.5</v>
      </c>
      <c r="G193" s="54">
        <v>262.5</v>
      </c>
      <c r="H193" s="55"/>
      <c r="I193" s="55">
        <f t="shared" si="11"/>
        <v>250</v>
      </c>
      <c r="J193" s="56">
        <f t="shared" si="12"/>
        <v>10.206207261596576</v>
      </c>
      <c r="K193" s="56">
        <f t="shared" si="13"/>
        <v>4.0824829046386304E-2</v>
      </c>
      <c r="L193" s="56">
        <f t="shared" si="14"/>
        <v>250</v>
      </c>
      <c r="M193" s="56">
        <f t="shared" si="15"/>
        <v>250</v>
      </c>
      <c r="N193" s="57">
        <v>250</v>
      </c>
      <c r="O193" s="17"/>
      <c r="P193" s="17"/>
      <c r="Q193" s="17"/>
      <c r="R193" s="58"/>
      <c r="S193" s="58"/>
    </row>
    <row r="194" spans="1:19" outlineLevel="1" x14ac:dyDescent="0.25">
      <c r="A194" s="48">
        <v>176</v>
      </c>
      <c r="B194" s="59" t="s">
        <v>219</v>
      </c>
      <c r="C194" s="52" t="s">
        <v>41</v>
      </c>
      <c r="D194" s="53">
        <v>1</v>
      </c>
      <c r="E194" s="54">
        <v>187.5</v>
      </c>
      <c r="F194" s="54">
        <v>193.125</v>
      </c>
      <c r="G194" s="54">
        <v>191.25</v>
      </c>
      <c r="H194" s="55"/>
      <c r="I194" s="55">
        <f t="shared" si="11"/>
        <v>190.63</v>
      </c>
      <c r="J194" s="56">
        <f t="shared" si="12"/>
        <v>2.3385358667337135</v>
      </c>
      <c r="K194" s="56">
        <f t="shared" si="13"/>
        <v>1.2267407368901608E-2</v>
      </c>
      <c r="L194" s="56">
        <f t="shared" si="14"/>
        <v>190.63</v>
      </c>
      <c r="M194" s="56">
        <f t="shared" si="15"/>
        <v>190.63</v>
      </c>
      <c r="N194" s="57">
        <v>625</v>
      </c>
      <c r="O194" s="17"/>
      <c r="P194" s="17"/>
      <c r="Q194" s="17"/>
      <c r="R194" s="58"/>
      <c r="S194" s="58"/>
    </row>
    <row r="195" spans="1:19" ht="25.5" outlineLevel="1" x14ac:dyDescent="0.25">
      <c r="A195" s="48">
        <v>177</v>
      </c>
      <c r="B195" s="51" t="s">
        <v>220</v>
      </c>
      <c r="C195" s="52" t="s">
        <v>41</v>
      </c>
      <c r="D195" s="53">
        <v>1</v>
      </c>
      <c r="E195" s="54">
        <v>137.5</v>
      </c>
      <c r="F195" s="54">
        <v>144.375</v>
      </c>
      <c r="G195" s="54">
        <v>144.375</v>
      </c>
      <c r="H195" s="55"/>
      <c r="I195" s="55">
        <f t="shared" si="11"/>
        <v>142.08000000000001</v>
      </c>
      <c r="J195" s="56">
        <f t="shared" si="12"/>
        <v>3.2409060804383429</v>
      </c>
      <c r="K195" s="56">
        <f t="shared" si="13"/>
        <v>2.2810431309391487E-2</v>
      </c>
      <c r="L195" s="56">
        <f t="shared" si="14"/>
        <v>142.08000000000001</v>
      </c>
      <c r="M195" s="56">
        <f t="shared" si="15"/>
        <v>142.08000000000001</v>
      </c>
      <c r="N195" s="57">
        <v>1125</v>
      </c>
      <c r="O195" s="17"/>
      <c r="P195" s="17"/>
      <c r="Q195" s="17"/>
      <c r="R195" s="58"/>
      <c r="S195" s="58"/>
    </row>
    <row r="196" spans="1:19" ht="25.5" outlineLevel="1" x14ac:dyDescent="0.25">
      <c r="A196" s="48">
        <v>178</v>
      </c>
      <c r="B196" s="60" t="s">
        <v>221</v>
      </c>
      <c r="C196" s="52" t="s">
        <v>41</v>
      </c>
      <c r="D196" s="53">
        <v>1</v>
      </c>
      <c r="E196" s="54">
        <v>137.5</v>
      </c>
      <c r="F196" s="54">
        <v>132</v>
      </c>
      <c r="G196" s="54">
        <v>140.25</v>
      </c>
      <c r="H196" s="55"/>
      <c r="I196" s="55">
        <f t="shared" si="11"/>
        <v>136.58000000000001</v>
      </c>
      <c r="J196" s="56">
        <f t="shared" si="12"/>
        <v>3.4298526045427797</v>
      </c>
      <c r="K196" s="56">
        <f t="shared" si="13"/>
        <v>2.5112407413550881E-2</v>
      </c>
      <c r="L196" s="56">
        <f t="shared" si="14"/>
        <v>136.58000000000001</v>
      </c>
      <c r="M196" s="56">
        <f t="shared" si="15"/>
        <v>136.58000000000001</v>
      </c>
      <c r="N196" s="57">
        <v>1125</v>
      </c>
      <c r="O196" s="17"/>
      <c r="P196" s="17"/>
      <c r="Q196" s="17"/>
      <c r="R196" s="58"/>
      <c r="S196" s="58"/>
    </row>
    <row r="197" spans="1:19" ht="25.5" outlineLevel="1" x14ac:dyDescent="0.25">
      <c r="A197" s="48">
        <v>179</v>
      </c>
      <c r="B197" s="60" t="s">
        <v>222</v>
      </c>
      <c r="C197" s="52" t="s">
        <v>41</v>
      </c>
      <c r="D197" s="53">
        <v>1</v>
      </c>
      <c r="E197" s="54">
        <v>137.5</v>
      </c>
      <c r="F197" s="54">
        <v>132</v>
      </c>
      <c r="G197" s="54">
        <v>145.75</v>
      </c>
      <c r="H197" s="55"/>
      <c r="I197" s="55">
        <f t="shared" si="11"/>
        <v>138.41999999999999</v>
      </c>
      <c r="J197" s="56">
        <f t="shared" si="12"/>
        <v>5.650712836054895</v>
      </c>
      <c r="K197" s="56">
        <f t="shared" si="13"/>
        <v>4.0822950701162375E-2</v>
      </c>
      <c r="L197" s="56">
        <f t="shared" si="14"/>
        <v>138.41999999999999</v>
      </c>
      <c r="M197" s="56">
        <f t="shared" si="15"/>
        <v>138.41999999999999</v>
      </c>
      <c r="N197" s="57">
        <v>1125</v>
      </c>
      <c r="O197" s="17"/>
      <c r="P197" s="17"/>
      <c r="Q197" s="17"/>
      <c r="R197" s="58"/>
      <c r="S197" s="58"/>
    </row>
    <row r="198" spans="1:19" ht="25.5" outlineLevel="1" x14ac:dyDescent="0.25">
      <c r="A198" s="48">
        <v>180</v>
      </c>
      <c r="B198" s="60" t="s">
        <v>223</v>
      </c>
      <c r="C198" s="52" t="s">
        <v>41</v>
      </c>
      <c r="D198" s="53">
        <v>1</v>
      </c>
      <c r="E198" s="54">
        <v>250</v>
      </c>
      <c r="F198" s="54">
        <v>247.5</v>
      </c>
      <c r="G198" s="54">
        <v>262.5</v>
      </c>
      <c r="H198" s="55"/>
      <c r="I198" s="55">
        <f t="shared" si="11"/>
        <v>253.33</v>
      </c>
      <c r="J198" s="56">
        <f t="shared" si="12"/>
        <v>6.5616732283431753</v>
      </c>
      <c r="K198" s="56">
        <f t="shared" si="13"/>
        <v>2.5901682502440196E-2</v>
      </c>
      <c r="L198" s="56">
        <f t="shared" si="14"/>
        <v>253.33</v>
      </c>
      <c r="M198" s="56">
        <f t="shared" si="15"/>
        <v>253.33</v>
      </c>
      <c r="N198" s="57">
        <v>625</v>
      </c>
      <c r="O198" s="17"/>
      <c r="P198" s="17"/>
      <c r="Q198" s="17"/>
      <c r="R198" s="58"/>
      <c r="S198" s="58"/>
    </row>
    <row r="199" spans="1:19" ht="38.25" outlineLevel="1" x14ac:dyDescent="0.25">
      <c r="A199" s="48">
        <v>181</v>
      </c>
      <c r="B199" s="60" t="s">
        <v>224</v>
      </c>
      <c r="C199" s="52" t="s">
        <v>41</v>
      </c>
      <c r="D199" s="53">
        <v>1</v>
      </c>
      <c r="E199" s="54">
        <v>375</v>
      </c>
      <c r="F199" s="54">
        <v>397.5</v>
      </c>
      <c r="G199" s="54">
        <v>363.75</v>
      </c>
      <c r="H199" s="55"/>
      <c r="I199" s="55">
        <f t="shared" si="11"/>
        <v>378.75</v>
      </c>
      <c r="J199" s="56">
        <f t="shared" si="12"/>
        <v>14.031215200402281</v>
      </c>
      <c r="K199" s="56">
        <f t="shared" si="13"/>
        <v>3.7046112740336055E-2</v>
      </c>
      <c r="L199" s="56">
        <f t="shared" si="14"/>
        <v>378.75</v>
      </c>
      <c r="M199" s="56">
        <f t="shared" si="15"/>
        <v>378.75</v>
      </c>
      <c r="N199" s="57">
        <v>1125</v>
      </c>
      <c r="O199" s="17"/>
      <c r="P199" s="17"/>
      <c r="Q199" s="17"/>
      <c r="R199" s="58"/>
      <c r="S199" s="58"/>
    </row>
    <row r="200" spans="1:19" ht="38.25" outlineLevel="1" x14ac:dyDescent="0.25">
      <c r="A200" s="48">
        <v>182</v>
      </c>
      <c r="B200" s="60" t="s">
        <v>225</v>
      </c>
      <c r="C200" s="52" t="s">
        <v>41</v>
      </c>
      <c r="D200" s="53">
        <v>1</v>
      </c>
      <c r="E200" s="54">
        <v>500</v>
      </c>
      <c r="F200" s="54">
        <v>540</v>
      </c>
      <c r="G200" s="54">
        <v>495</v>
      </c>
      <c r="H200" s="55"/>
      <c r="I200" s="55">
        <f t="shared" si="11"/>
        <v>511.67</v>
      </c>
      <c r="J200" s="56">
        <f t="shared" si="12"/>
        <v>20.138409955990952</v>
      </c>
      <c r="K200" s="56">
        <f t="shared" si="13"/>
        <v>3.9358199534838767E-2</v>
      </c>
      <c r="L200" s="56">
        <f t="shared" si="14"/>
        <v>511.67</v>
      </c>
      <c r="M200" s="56">
        <f t="shared" si="15"/>
        <v>511.67</v>
      </c>
      <c r="N200" s="57">
        <v>625</v>
      </c>
      <c r="O200" s="17"/>
      <c r="P200" s="17"/>
      <c r="Q200" s="17"/>
      <c r="R200" s="58"/>
      <c r="S200" s="58"/>
    </row>
    <row r="201" spans="1:19" ht="38.25" outlineLevel="1" x14ac:dyDescent="0.25">
      <c r="A201" s="48">
        <v>183</v>
      </c>
      <c r="B201" s="60" t="s">
        <v>226</v>
      </c>
      <c r="C201" s="52" t="s">
        <v>41</v>
      </c>
      <c r="D201" s="53">
        <v>1</v>
      </c>
      <c r="E201" s="54">
        <v>250</v>
      </c>
      <c r="F201" s="54">
        <v>267.5</v>
      </c>
      <c r="G201" s="54">
        <v>237.5</v>
      </c>
      <c r="H201" s="55"/>
      <c r="I201" s="55">
        <f t="shared" si="11"/>
        <v>251.67</v>
      </c>
      <c r="J201" s="56">
        <f t="shared" si="12"/>
        <v>12.304019216861168</v>
      </c>
      <c r="K201" s="56">
        <f t="shared" si="13"/>
        <v>4.888949504057364E-2</v>
      </c>
      <c r="L201" s="56">
        <f t="shared" si="14"/>
        <v>251.67</v>
      </c>
      <c r="M201" s="56">
        <f t="shared" si="15"/>
        <v>251.67</v>
      </c>
      <c r="N201" s="57">
        <v>625</v>
      </c>
      <c r="O201" s="17"/>
      <c r="P201" s="17"/>
      <c r="Q201" s="17"/>
      <c r="R201" s="58"/>
      <c r="S201" s="58"/>
    </row>
    <row r="202" spans="1:19" ht="38.25" outlineLevel="1" x14ac:dyDescent="0.25">
      <c r="A202" s="48">
        <v>184</v>
      </c>
      <c r="B202" s="60" t="s">
        <v>227</v>
      </c>
      <c r="C202" s="52" t="s">
        <v>41</v>
      </c>
      <c r="D202" s="53">
        <v>1</v>
      </c>
      <c r="E202" s="54">
        <v>250</v>
      </c>
      <c r="F202" s="54">
        <v>260</v>
      </c>
      <c r="G202" s="54">
        <v>257.5</v>
      </c>
      <c r="H202" s="55"/>
      <c r="I202" s="55">
        <f t="shared" si="11"/>
        <v>255.83</v>
      </c>
      <c r="J202" s="56">
        <f t="shared" si="12"/>
        <v>4.2491829279939868</v>
      </c>
      <c r="K202" s="56">
        <f t="shared" si="13"/>
        <v>1.6609400492491055E-2</v>
      </c>
      <c r="L202" s="56">
        <f t="shared" si="14"/>
        <v>255.83</v>
      </c>
      <c r="M202" s="56">
        <f t="shared" si="15"/>
        <v>255.83</v>
      </c>
      <c r="N202" s="57">
        <v>26700</v>
      </c>
      <c r="O202" s="17"/>
      <c r="P202" s="17"/>
      <c r="Q202" s="17"/>
      <c r="R202" s="58"/>
      <c r="S202" s="58"/>
    </row>
    <row r="203" spans="1:19" ht="38.25" outlineLevel="1" x14ac:dyDescent="0.25">
      <c r="A203" s="48">
        <v>185</v>
      </c>
      <c r="B203" s="60" t="s">
        <v>228</v>
      </c>
      <c r="C203" s="52" t="s">
        <v>41</v>
      </c>
      <c r="D203" s="53">
        <v>1</v>
      </c>
      <c r="E203" s="54">
        <v>350</v>
      </c>
      <c r="F203" s="54">
        <v>374.5</v>
      </c>
      <c r="G203" s="54">
        <v>378</v>
      </c>
      <c r="H203" s="55"/>
      <c r="I203" s="55">
        <f t="shared" si="11"/>
        <v>367.5</v>
      </c>
      <c r="J203" s="56">
        <f t="shared" si="12"/>
        <v>12.45659129403653</v>
      </c>
      <c r="K203" s="56">
        <f t="shared" si="13"/>
        <v>3.3895486514385113E-2</v>
      </c>
      <c r="L203" s="56">
        <f t="shared" si="14"/>
        <v>367.5</v>
      </c>
      <c r="M203" s="56">
        <f t="shared" si="15"/>
        <v>367.5</v>
      </c>
      <c r="N203" s="57">
        <v>9900</v>
      </c>
      <c r="O203" s="17"/>
      <c r="P203" s="17"/>
      <c r="Q203" s="17"/>
      <c r="R203" s="58"/>
      <c r="S203" s="58"/>
    </row>
    <row r="204" spans="1:19" ht="38.25" outlineLevel="1" x14ac:dyDescent="0.25">
      <c r="A204" s="48">
        <v>186</v>
      </c>
      <c r="B204" s="60" t="s">
        <v>229</v>
      </c>
      <c r="C204" s="52" t="s">
        <v>41</v>
      </c>
      <c r="D204" s="53">
        <v>1</v>
      </c>
      <c r="E204" s="54">
        <v>1125</v>
      </c>
      <c r="F204" s="54">
        <v>1226.25</v>
      </c>
      <c r="G204" s="54">
        <v>1203.75</v>
      </c>
      <c r="H204" s="55"/>
      <c r="I204" s="55">
        <f t="shared" si="11"/>
        <v>1185</v>
      </c>
      <c r="J204" s="56">
        <f t="shared" si="12"/>
        <v>43.409388385463345</v>
      </c>
      <c r="K204" s="56">
        <f t="shared" si="13"/>
        <v>3.6632395261994383E-2</v>
      </c>
      <c r="L204" s="56">
        <f t="shared" si="14"/>
        <v>1185</v>
      </c>
      <c r="M204" s="56">
        <f t="shared" si="15"/>
        <v>1185</v>
      </c>
      <c r="N204" s="57">
        <v>4100</v>
      </c>
      <c r="O204" s="17"/>
      <c r="P204" s="17"/>
      <c r="Q204" s="17"/>
      <c r="R204" s="58"/>
      <c r="S204" s="58"/>
    </row>
    <row r="205" spans="1:19" ht="38.25" outlineLevel="1" x14ac:dyDescent="0.25">
      <c r="A205" s="48">
        <v>187</v>
      </c>
      <c r="B205" s="60" t="s">
        <v>230</v>
      </c>
      <c r="C205" s="52" t="s">
        <v>41</v>
      </c>
      <c r="D205" s="53">
        <v>1</v>
      </c>
      <c r="E205" s="54">
        <v>250</v>
      </c>
      <c r="F205" s="54">
        <v>257.5</v>
      </c>
      <c r="G205" s="54">
        <v>272.5</v>
      </c>
      <c r="H205" s="55"/>
      <c r="I205" s="55">
        <f t="shared" si="11"/>
        <v>260</v>
      </c>
      <c r="J205" s="56">
        <f t="shared" si="12"/>
        <v>9.354143466934854</v>
      </c>
      <c r="K205" s="56">
        <f t="shared" si="13"/>
        <v>3.5977474872826362E-2</v>
      </c>
      <c r="L205" s="56">
        <f t="shared" si="14"/>
        <v>260</v>
      </c>
      <c r="M205" s="56">
        <f t="shared" si="15"/>
        <v>260</v>
      </c>
      <c r="N205" s="57">
        <v>3100</v>
      </c>
      <c r="O205" s="17"/>
      <c r="P205" s="17"/>
      <c r="Q205" s="17"/>
      <c r="R205" s="58"/>
      <c r="S205" s="58"/>
    </row>
    <row r="206" spans="1:19" ht="25.5" outlineLevel="1" x14ac:dyDescent="0.25">
      <c r="A206" s="48">
        <v>188</v>
      </c>
      <c r="B206" s="60" t="s">
        <v>231</v>
      </c>
      <c r="C206" s="52" t="s">
        <v>41</v>
      </c>
      <c r="D206" s="53">
        <v>1</v>
      </c>
      <c r="E206" s="54">
        <v>950</v>
      </c>
      <c r="F206" s="54">
        <v>1016.5000000000001</v>
      </c>
      <c r="G206" s="54">
        <v>940.5</v>
      </c>
      <c r="H206" s="55"/>
      <c r="I206" s="55">
        <f t="shared" si="11"/>
        <v>969</v>
      </c>
      <c r="J206" s="56">
        <f t="shared" si="12"/>
        <v>33.810747798099207</v>
      </c>
      <c r="K206" s="56">
        <f t="shared" si="13"/>
        <v>3.4892412588337675E-2</v>
      </c>
      <c r="L206" s="56">
        <f t="shared" si="14"/>
        <v>969</v>
      </c>
      <c r="M206" s="56">
        <f t="shared" si="15"/>
        <v>969</v>
      </c>
      <c r="N206" s="57">
        <v>62.5</v>
      </c>
      <c r="O206" s="17"/>
      <c r="P206" s="17"/>
      <c r="Q206" s="17"/>
      <c r="R206" s="58"/>
      <c r="S206" s="58"/>
    </row>
    <row r="207" spans="1:19" ht="25.5" outlineLevel="1" x14ac:dyDescent="0.25">
      <c r="A207" s="48">
        <v>189</v>
      </c>
      <c r="B207" s="60" t="s">
        <v>232</v>
      </c>
      <c r="C207" s="52" t="s">
        <v>41</v>
      </c>
      <c r="D207" s="53">
        <v>1</v>
      </c>
      <c r="E207" s="54">
        <v>937.5</v>
      </c>
      <c r="F207" s="54">
        <v>918.75</v>
      </c>
      <c r="G207" s="54">
        <v>937.5</v>
      </c>
      <c r="H207" s="55"/>
      <c r="I207" s="55">
        <f t="shared" si="11"/>
        <v>931.25</v>
      </c>
      <c r="J207" s="56">
        <f t="shared" si="12"/>
        <v>8.8388347648318444</v>
      </c>
      <c r="K207" s="56">
        <f t="shared" si="13"/>
        <v>9.4913661904234576E-3</v>
      </c>
      <c r="L207" s="56">
        <f t="shared" si="14"/>
        <v>931.25</v>
      </c>
      <c r="M207" s="56">
        <f t="shared" si="15"/>
        <v>931.25</v>
      </c>
      <c r="N207" s="57">
        <v>150</v>
      </c>
      <c r="O207" s="17"/>
      <c r="P207" s="17"/>
      <c r="Q207" s="17"/>
      <c r="R207" s="58"/>
      <c r="S207" s="58"/>
    </row>
    <row r="208" spans="1:19" ht="25.5" outlineLevel="1" x14ac:dyDescent="0.25">
      <c r="A208" s="48">
        <v>190</v>
      </c>
      <c r="B208" s="60" t="s">
        <v>233</v>
      </c>
      <c r="C208" s="52" t="s">
        <v>41</v>
      </c>
      <c r="D208" s="53">
        <v>1</v>
      </c>
      <c r="E208" s="54">
        <v>687.5</v>
      </c>
      <c r="F208" s="54">
        <v>728.75</v>
      </c>
      <c r="G208" s="54">
        <v>673.75</v>
      </c>
      <c r="H208" s="55"/>
      <c r="I208" s="55">
        <f t="shared" si="11"/>
        <v>696.67</v>
      </c>
      <c r="J208" s="56">
        <f t="shared" si="12"/>
        <v>23.370506103966932</v>
      </c>
      <c r="K208" s="56">
        <f t="shared" si="13"/>
        <v>3.3546020503203718E-2</v>
      </c>
      <c r="L208" s="56">
        <f t="shared" si="14"/>
        <v>696.67</v>
      </c>
      <c r="M208" s="56">
        <f t="shared" si="15"/>
        <v>696.67</v>
      </c>
      <c r="N208" s="57">
        <v>193.75</v>
      </c>
      <c r="O208" s="17"/>
      <c r="P208" s="17"/>
      <c r="Q208" s="17"/>
      <c r="R208" s="58"/>
      <c r="S208" s="58"/>
    </row>
    <row r="209" spans="1:19" outlineLevel="1" x14ac:dyDescent="0.25">
      <c r="A209" s="48">
        <v>191</v>
      </c>
      <c r="B209" s="60" t="s">
        <v>234</v>
      </c>
      <c r="C209" s="52" t="s">
        <v>41</v>
      </c>
      <c r="D209" s="53">
        <v>1</v>
      </c>
      <c r="E209" s="54">
        <v>63400</v>
      </c>
      <c r="F209" s="54">
        <v>69740</v>
      </c>
      <c r="G209" s="54">
        <v>60230</v>
      </c>
      <c r="H209" s="55"/>
      <c r="I209" s="55">
        <f t="shared" si="11"/>
        <v>64456.67</v>
      </c>
      <c r="J209" s="56">
        <f t="shared" si="12"/>
        <v>3953.6846386911316</v>
      </c>
      <c r="K209" s="56">
        <f t="shared" si="13"/>
        <v>6.1338642512731911E-2</v>
      </c>
      <c r="L209" s="56">
        <f t="shared" si="14"/>
        <v>60230</v>
      </c>
      <c r="M209" s="56">
        <f t="shared" si="15"/>
        <v>60230</v>
      </c>
      <c r="N209" s="57">
        <v>2000</v>
      </c>
      <c r="O209" s="17"/>
      <c r="P209" s="17"/>
      <c r="Q209" s="17"/>
      <c r="R209" s="58"/>
      <c r="S209" s="58"/>
    </row>
    <row r="210" spans="1:19" ht="63.75" outlineLevel="1" x14ac:dyDescent="0.25">
      <c r="A210" s="48">
        <v>192</v>
      </c>
      <c r="B210" s="51" t="s">
        <v>235</v>
      </c>
      <c r="C210" s="52" t="s">
        <v>41</v>
      </c>
      <c r="D210" s="53">
        <v>1</v>
      </c>
      <c r="E210" s="54">
        <v>79086</v>
      </c>
      <c r="F210" s="54">
        <v>77504.28</v>
      </c>
      <c r="G210" s="54">
        <v>84249.44</v>
      </c>
      <c r="H210" s="55"/>
      <c r="I210" s="55">
        <f t="shared" si="11"/>
        <v>80279.91</v>
      </c>
      <c r="J210" s="56">
        <f t="shared" si="12"/>
        <v>2880.2031991896388</v>
      </c>
      <c r="K210" s="56">
        <f t="shared" si="13"/>
        <v>3.5877010813659842E-2</v>
      </c>
      <c r="L210" s="56">
        <f t="shared" si="14"/>
        <v>80279.91</v>
      </c>
      <c r="M210" s="56">
        <f t="shared" si="15"/>
        <v>80279.91</v>
      </c>
      <c r="N210" s="57">
        <v>287.5</v>
      </c>
      <c r="O210" s="17"/>
      <c r="P210" s="17"/>
      <c r="Q210" s="17"/>
      <c r="R210" s="58"/>
      <c r="S210" s="58"/>
    </row>
    <row r="211" spans="1:19" ht="25.5" outlineLevel="1" x14ac:dyDescent="0.25">
      <c r="A211" s="48">
        <v>193</v>
      </c>
      <c r="B211" s="60" t="s">
        <v>236</v>
      </c>
      <c r="C211" s="52" t="s">
        <v>41</v>
      </c>
      <c r="D211" s="53">
        <v>1</v>
      </c>
      <c r="E211" s="54">
        <v>65887.5</v>
      </c>
      <c r="F211" s="54">
        <v>71158.5</v>
      </c>
      <c r="G211" s="54">
        <v>65228.625</v>
      </c>
      <c r="H211" s="55"/>
      <c r="I211" s="55">
        <f t="shared" si="11"/>
        <v>67424.88</v>
      </c>
      <c r="J211" s="56">
        <f t="shared" si="12"/>
        <v>2653.7389719507078</v>
      </c>
      <c r="K211" s="56">
        <f t="shared" si="13"/>
        <v>3.9358453021358104E-2</v>
      </c>
      <c r="L211" s="56">
        <f t="shared" si="14"/>
        <v>67424.88</v>
      </c>
      <c r="M211" s="56">
        <f t="shared" si="15"/>
        <v>67424.88</v>
      </c>
      <c r="N211" s="57">
        <v>1750</v>
      </c>
      <c r="O211" s="17"/>
      <c r="P211" s="17"/>
      <c r="Q211" s="17"/>
      <c r="R211" s="58"/>
      <c r="S211" s="58"/>
    </row>
    <row r="212" spans="1:19" ht="25.5" outlineLevel="1" x14ac:dyDescent="0.25">
      <c r="A212" s="48">
        <v>194</v>
      </c>
      <c r="B212" s="60" t="s">
        <v>237</v>
      </c>
      <c r="C212" s="52" t="s">
        <v>41</v>
      </c>
      <c r="D212" s="53">
        <v>1</v>
      </c>
      <c r="E212" s="54">
        <v>25412.5</v>
      </c>
      <c r="F212" s="54">
        <v>27445.5</v>
      </c>
      <c r="G212" s="54">
        <v>25920.75</v>
      </c>
      <c r="H212" s="55"/>
      <c r="I212" s="55">
        <f t="shared" ref="I212:I258" si="16">IFERROR(ROUND(AVERAGEIF(E212:G212,"&gt;0"),2),"")</f>
        <v>26259.58</v>
      </c>
      <c r="J212" s="56">
        <f t="shared" ref="J212:J257" si="17">IFERROR(_xlfn.STDEV.P($E212:$G212),"")</f>
        <v>863.85888926117764</v>
      </c>
      <c r="K212" s="56">
        <f t="shared" ref="K212:K257" si="18">IFERROR(J212/I212,"")</f>
        <v>3.2896904263555529E-2</v>
      </c>
      <c r="L212" s="56">
        <f t="shared" ref="L212:L257" si="19">IF(K212&lt;0.06,I212,IF(K212&gt;0.32,$N$258,MIN(E212:G212)))</f>
        <v>26259.58</v>
      </c>
      <c r="M212" s="56">
        <f>IFERROR(L212*D213,"")</f>
        <v>26259.58</v>
      </c>
      <c r="N212" s="57">
        <v>1750</v>
      </c>
      <c r="O212" s="17"/>
      <c r="P212" s="17"/>
      <c r="Q212" s="17"/>
      <c r="R212" s="58"/>
      <c r="S212" s="58"/>
    </row>
    <row r="213" spans="1:19" outlineLevel="1" x14ac:dyDescent="0.25">
      <c r="A213" s="48">
        <v>195</v>
      </c>
      <c r="B213" s="60" t="s">
        <v>238</v>
      </c>
      <c r="C213" s="52" t="s">
        <v>41</v>
      </c>
      <c r="D213" s="53">
        <v>1</v>
      </c>
      <c r="E213" s="54">
        <v>87.5</v>
      </c>
      <c r="F213" s="54">
        <v>89.25</v>
      </c>
      <c r="G213" s="54">
        <v>92.75</v>
      </c>
      <c r="H213" s="55"/>
      <c r="I213" s="55">
        <f t="shared" si="16"/>
        <v>89.83</v>
      </c>
      <c r="J213" s="56">
        <f t="shared" si="17"/>
        <v>2.1826334756181325</v>
      </c>
      <c r="K213" s="56">
        <f t="shared" si="18"/>
        <v>2.429737810996474E-2</v>
      </c>
      <c r="L213" s="56">
        <f t="shared" si="19"/>
        <v>89.83</v>
      </c>
      <c r="M213" s="56" t="str">
        <f>IFERROR(L213*#REF!,"")</f>
        <v/>
      </c>
      <c r="N213" s="57"/>
      <c r="O213" s="17"/>
      <c r="P213" s="17"/>
      <c r="Q213" s="17"/>
      <c r="R213" s="58"/>
      <c r="S213" s="58"/>
    </row>
    <row r="214" spans="1:19" outlineLevel="1" x14ac:dyDescent="0.25">
      <c r="A214" s="48">
        <v>196</v>
      </c>
      <c r="B214" s="60" t="s">
        <v>239</v>
      </c>
      <c r="C214" s="52" t="s">
        <v>41</v>
      </c>
      <c r="D214" s="53">
        <v>1</v>
      </c>
      <c r="E214" s="54">
        <v>87.5</v>
      </c>
      <c r="F214" s="54">
        <v>86.625</v>
      </c>
      <c r="G214" s="54">
        <v>86.625</v>
      </c>
      <c r="H214" s="55"/>
      <c r="I214" s="55">
        <f t="shared" si="16"/>
        <v>86.92</v>
      </c>
      <c r="J214" s="56">
        <f t="shared" si="17"/>
        <v>0.4124789556921527</v>
      </c>
      <c r="K214" s="56">
        <f t="shared" si="18"/>
        <v>4.7455011009221431E-3</v>
      </c>
      <c r="L214" s="56">
        <f t="shared" si="19"/>
        <v>86.92</v>
      </c>
      <c r="M214" s="56">
        <f t="shared" ref="M214:M257" si="20">IFERROR(L214*D214,"")</f>
        <v>86.92</v>
      </c>
      <c r="N214" s="57"/>
      <c r="O214" s="17"/>
      <c r="P214" s="17"/>
      <c r="Q214" s="17"/>
      <c r="R214" s="58"/>
      <c r="S214" s="58"/>
    </row>
    <row r="215" spans="1:19" ht="38.25" outlineLevel="1" x14ac:dyDescent="0.25">
      <c r="A215" s="48">
        <v>197</v>
      </c>
      <c r="B215" s="60" t="s">
        <v>240</v>
      </c>
      <c r="C215" s="52" t="s">
        <v>41</v>
      </c>
      <c r="D215" s="53">
        <v>1</v>
      </c>
      <c r="E215" s="54">
        <v>2125</v>
      </c>
      <c r="F215" s="54">
        <v>2231.25</v>
      </c>
      <c r="G215" s="54">
        <v>2146.25</v>
      </c>
      <c r="H215" s="55"/>
      <c r="I215" s="55">
        <f t="shared" si="16"/>
        <v>2167.5</v>
      </c>
      <c r="J215" s="56">
        <f t="shared" si="17"/>
        <v>45.90524661372234</v>
      </c>
      <c r="K215" s="56">
        <f t="shared" si="18"/>
        <v>2.1178891171267516E-2</v>
      </c>
      <c r="L215" s="56">
        <f t="shared" si="19"/>
        <v>2167.5</v>
      </c>
      <c r="M215" s="56">
        <f t="shared" si="20"/>
        <v>2167.5</v>
      </c>
      <c r="N215" s="57"/>
      <c r="O215" s="17"/>
      <c r="P215" s="17"/>
      <c r="Q215" s="17"/>
      <c r="R215" s="58"/>
      <c r="S215" s="58"/>
    </row>
    <row r="216" spans="1:19" ht="25.5" outlineLevel="1" x14ac:dyDescent="0.25">
      <c r="A216" s="48">
        <v>198</v>
      </c>
      <c r="B216" s="60" t="s">
        <v>241</v>
      </c>
      <c r="C216" s="52" t="s">
        <v>41</v>
      </c>
      <c r="D216" s="53">
        <v>1</v>
      </c>
      <c r="E216" s="54">
        <v>1875</v>
      </c>
      <c r="F216" s="54">
        <v>1893.75</v>
      </c>
      <c r="G216" s="54">
        <v>2006.2500000000002</v>
      </c>
      <c r="H216" s="55"/>
      <c r="I216" s="55">
        <f t="shared" si="16"/>
        <v>1925</v>
      </c>
      <c r="J216" s="56">
        <f t="shared" si="17"/>
        <v>57.960115596848254</v>
      </c>
      <c r="K216" s="56">
        <f t="shared" si="18"/>
        <v>3.0109150959401691E-2</v>
      </c>
      <c r="L216" s="56">
        <f t="shared" si="19"/>
        <v>1925</v>
      </c>
      <c r="M216" s="56">
        <f t="shared" si="20"/>
        <v>1925</v>
      </c>
      <c r="N216" s="57"/>
      <c r="O216" s="17"/>
      <c r="P216" s="17"/>
      <c r="Q216" s="17"/>
      <c r="R216" s="58"/>
      <c r="S216" s="58"/>
    </row>
    <row r="217" spans="1:19" ht="25.5" outlineLevel="1" x14ac:dyDescent="0.25">
      <c r="A217" s="48">
        <v>199</v>
      </c>
      <c r="B217" s="60" t="s">
        <v>242</v>
      </c>
      <c r="C217" s="52" t="s">
        <v>41</v>
      </c>
      <c r="D217" s="53">
        <v>1</v>
      </c>
      <c r="E217" s="54">
        <v>1062.5</v>
      </c>
      <c r="F217" s="54">
        <v>1073.125</v>
      </c>
      <c r="G217" s="54">
        <v>1062.5</v>
      </c>
      <c r="H217" s="55"/>
      <c r="I217" s="55">
        <f t="shared" si="16"/>
        <v>1066.04</v>
      </c>
      <c r="J217" s="56">
        <f t="shared" si="17"/>
        <v>5.0086730334047118</v>
      </c>
      <c r="K217" s="56">
        <f t="shared" si="18"/>
        <v>4.6983912736902108E-3</v>
      </c>
      <c r="L217" s="56">
        <f t="shared" si="19"/>
        <v>1066.04</v>
      </c>
      <c r="M217" s="56">
        <f t="shared" si="20"/>
        <v>1066.04</v>
      </c>
      <c r="N217" s="57"/>
      <c r="O217" s="17"/>
      <c r="P217" s="17"/>
      <c r="Q217" s="17"/>
      <c r="R217" s="58"/>
      <c r="S217" s="58"/>
    </row>
    <row r="218" spans="1:19" ht="25.5" outlineLevel="1" x14ac:dyDescent="0.25">
      <c r="A218" s="48">
        <v>200</v>
      </c>
      <c r="B218" s="51" t="s">
        <v>243</v>
      </c>
      <c r="C218" s="52" t="s">
        <v>41</v>
      </c>
      <c r="D218" s="53">
        <v>1</v>
      </c>
      <c r="E218" s="54">
        <v>29500</v>
      </c>
      <c r="F218" s="54">
        <v>31565.000000000004</v>
      </c>
      <c r="G218" s="54">
        <v>31565.000000000004</v>
      </c>
      <c r="H218" s="55"/>
      <c r="I218" s="55">
        <f t="shared" si="16"/>
        <v>30876.67</v>
      </c>
      <c r="J218" s="56">
        <f t="shared" si="17"/>
        <v>973.45033543348211</v>
      </c>
      <c r="K218" s="56">
        <f t="shared" si="18"/>
        <v>3.1527050534707342E-2</v>
      </c>
      <c r="L218" s="56">
        <f t="shared" si="19"/>
        <v>30876.67</v>
      </c>
      <c r="M218" s="56">
        <f t="shared" si="20"/>
        <v>30876.67</v>
      </c>
      <c r="N218" s="57"/>
      <c r="O218" s="17"/>
      <c r="P218" s="17"/>
      <c r="Q218" s="17"/>
      <c r="R218" s="58"/>
      <c r="S218" s="58"/>
    </row>
    <row r="219" spans="1:19" ht="25.5" outlineLevel="1" x14ac:dyDescent="0.25">
      <c r="A219" s="48">
        <v>201</v>
      </c>
      <c r="B219" s="51" t="s">
        <v>244</v>
      </c>
      <c r="C219" s="52" t="s">
        <v>41</v>
      </c>
      <c r="D219" s="53">
        <v>1</v>
      </c>
      <c r="E219" s="54">
        <v>53500</v>
      </c>
      <c r="F219" s="54">
        <v>51895</v>
      </c>
      <c r="G219" s="54">
        <v>52965</v>
      </c>
      <c r="H219" s="55"/>
      <c r="I219" s="55">
        <f t="shared" si="16"/>
        <v>52786.67</v>
      </c>
      <c r="J219" s="56">
        <f t="shared" si="17"/>
        <v>667.2622339746863</v>
      </c>
      <c r="K219" s="56">
        <f t="shared" si="18"/>
        <v>1.2640733616549146E-2</v>
      </c>
      <c r="L219" s="56">
        <f t="shared" si="19"/>
        <v>52786.67</v>
      </c>
      <c r="M219" s="56">
        <f t="shared" si="20"/>
        <v>52786.67</v>
      </c>
      <c r="N219" s="57"/>
      <c r="O219" s="17"/>
      <c r="P219" s="17"/>
      <c r="Q219" s="17"/>
      <c r="R219" s="58"/>
      <c r="S219" s="58"/>
    </row>
    <row r="220" spans="1:19" ht="25.5" outlineLevel="1" x14ac:dyDescent="0.25">
      <c r="A220" s="48">
        <v>202</v>
      </c>
      <c r="B220" s="51" t="s">
        <v>245</v>
      </c>
      <c r="C220" s="52" t="s">
        <v>41</v>
      </c>
      <c r="D220" s="53">
        <v>1</v>
      </c>
      <c r="E220" s="54">
        <v>17900</v>
      </c>
      <c r="F220" s="54">
        <v>18974</v>
      </c>
      <c r="G220" s="54">
        <v>19511</v>
      </c>
      <c r="H220" s="55"/>
      <c r="I220" s="55">
        <f t="shared" si="16"/>
        <v>18795</v>
      </c>
      <c r="J220" s="56">
        <f t="shared" si="17"/>
        <v>669.75667223253549</v>
      </c>
      <c r="K220" s="56">
        <f t="shared" si="18"/>
        <v>3.5634832254989916E-2</v>
      </c>
      <c r="L220" s="56">
        <f t="shared" si="19"/>
        <v>18795</v>
      </c>
      <c r="M220" s="56">
        <f t="shared" si="20"/>
        <v>18795</v>
      </c>
      <c r="N220" s="57"/>
      <c r="O220" s="17"/>
      <c r="P220" s="17"/>
      <c r="Q220" s="17"/>
      <c r="R220" s="58"/>
      <c r="S220" s="58"/>
    </row>
    <row r="221" spans="1:19" ht="25.5" outlineLevel="1" x14ac:dyDescent="0.25">
      <c r="A221" s="48">
        <v>203</v>
      </c>
      <c r="B221" s="51" t="s">
        <v>246</v>
      </c>
      <c r="C221" s="52" t="s">
        <v>41</v>
      </c>
      <c r="D221" s="53">
        <v>1</v>
      </c>
      <c r="E221" s="54">
        <v>35900</v>
      </c>
      <c r="F221" s="54">
        <v>34105</v>
      </c>
      <c r="G221" s="54">
        <v>35900</v>
      </c>
      <c r="H221" s="55"/>
      <c r="I221" s="55">
        <f t="shared" si="16"/>
        <v>35301.67</v>
      </c>
      <c r="J221" s="56">
        <f t="shared" si="17"/>
        <v>846.17111481990196</v>
      </c>
      <c r="K221" s="56">
        <f t="shared" si="18"/>
        <v>2.3969719132831451E-2</v>
      </c>
      <c r="L221" s="56">
        <f t="shared" si="19"/>
        <v>35301.67</v>
      </c>
      <c r="M221" s="56">
        <f t="shared" si="20"/>
        <v>35301.67</v>
      </c>
      <c r="N221" s="57"/>
      <c r="O221" s="17"/>
      <c r="P221" s="17"/>
      <c r="Q221" s="17"/>
      <c r="R221" s="58"/>
      <c r="S221" s="58"/>
    </row>
    <row r="222" spans="1:19" ht="25.5" outlineLevel="1" x14ac:dyDescent="0.25">
      <c r="A222" s="48">
        <v>204</v>
      </c>
      <c r="B222" s="60" t="s">
        <v>247</v>
      </c>
      <c r="C222" s="52" t="s">
        <v>41</v>
      </c>
      <c r="D222" s="53">
        <v>1</v>
      </c>
      <c r="E222" s="54">
        <v>1875</v>
      </c>
      <c r="F222" s="54">
        <v>1912.5</v>
      </c>
      <c r="G222" s="54">
        <v>1968.75</v>
      </c>
      <c r="H222" s="55"/>
      <c r="I222" s="55">
        <f t="shared" si="16"/>
        <v>1918.75</v>
      </c>
      <c r="J222" s="56">
        <f t="shared" si="17"/>
        <v>38.527587518556103</v>
      </c>
      <c r="K222" s="56">
        <f t="shared" si="18"/>
        <v>2.0079524439638362E-2</v>
      </c>
      <c r="L222" s="56">
        <f t="shared" si="19"/>
        <v>1918.75</v>
      </c>
      <c r="M222" s="56">
        <f t="shared" si="20"/>
        <v>1918.75</v>
      </c>
      <c r="N222" s="57"/>
      <c r="O222" s="17"/>
      <c r="P222" s="17"/>
      <c r="Q222" s="17"/>
      <c r="R222" s="58"/>
      <c r="S222" s="58"/>
    </row>
    <row r="223" spans="1:19" ht="25.5" outlineLevel="1" x14ac:dyDescent="0.25">
      <c r="A223" s="48">
        <v>205</v>
      </c>
      <c r="B223" s="60" t="s">
        <v>248</v>
      </c>
      <c r="C223" s="52" t="s">
        <v>41</v>
      </c>
      <c r="D223" s="53">
        <v>1</v>
      </c>
      <c r="E223" s="54">
        <v>625</v>
      </c>
      <c r="F223" s="54">
        <v>675</v>
      </c>
      <c r="G223" s="54">
        <v>675</v>
      </c>
      <c r="H223" s="55"/>
      <c r="I223" s="55">
        <f t="shared" si="16"/>
        <v>658.33</v>
      </c>
      <c r="J223" s="56">
        <f t="shared" si="17"/>
        <v>23.570226039551585</v>
      </c>
      <c r="K223" s="56">
        <f t="shared" si="18"/>
        <v>3.5803056278084826E-2</v>
      </c>
      <c r="L223" s="56">
        <f t="shared" si="19"/>
        <v>658.33</v>
      </c>
      <c r="M223" s="56">
        <f t="shared" si="20"/>
        <v>658.33</v>
      </c>
      <c r="N223" s="57"/>
      <c r="O223" s="17"/>
      <c r="P223" s="17"/>
      <c r="Q223" s="17"/>
      <c r="R223" s="58"/>
      <c r="S223" s="58"/>
    </row>
    <row r="224" spans="1:19" ht="63.75" outlineLevel="1" x14ac:dyDescent="0.25">
      <c r="A224" s="48">
        <v>206</v>
      </c>
      <c r="B224" s="60" t="s">
        <v>249</v>
      </c>
      <c r="C224" s="52" t="s">
        <v>41</v>
      </c>
      <c r="D224" s="53">
        <v>1</v>
      </c>
      <c r="E224" s="54">
        <v>875</v>
      </c>
      <c r="F224" s="54">
        <v>936.25</v>
      </c>
      <c r="G224" s="54">
        <v>848.75</v>
      </c>
      <c r="H224" s="55"/>
      <c r="I224" s="55">
        <f t="shared" si="16"/>
        <v>886.67</v>
      </c>
      <c r="J224" s="56">
        <f t="shared" si="17"/>
        <v>36.661931512431558</v>
      </c>
      <c r="K224" s="56">
        <f t="shared" si="18"/>
        <v>4.1347887615946814E-2</v>
      </c>
      <c r="L224" s="56">
        <f t="shared" si="19"/>
        <v>886.67</v>
      </c>
      <c r="M224" s="56">
        <f t="shared" si="20"/>
        <v>886.67</v>
      </c>
      <c r="N224" s="57"/>
      <c r="O224" s="17"/>
      <c r="P224" s="17"/>
      <c r="Q224" s="17"/>
      <c r="R224" s="58"/>
      <c r="S224" s="58"/>
    </row>
    <row r="225" spans="1:19" ht="63.75" outlineLevel="1" x14ac:dyDescent="0.25">
      <c r="A225" s="48">
        <v>207</v>
      </c>
      <c r="B225" s="60" t="s">
        <v>250</v>
      </c>
      <c r="C225" s="52" t="s">
        <v>41</v>
      </c>
      <c r="D225" s="53">
        <v>1</v>
      </c>
      <c r="E225" s="54">
        <v>1250</v>
      </c>
      <c r="F225" s="54">
        <v>1325</v>
      </c>
      <c r="G225" s="54">
        <v>1187.5</v>
      </c>
      <c r="H225" s="55"/>
      <c r="I225" s="55">
        <f t="shared" si="16"/>
        <v>1254.17</v>
      </c>
      <c r="J225" s="56">
        <f t="shared" si="17"/>
        <v>56.211406513466841</v>
      </c>
      <c r="K225" s="56">
        <f t="shared" si="18"/>
        <v>4.4819607001815413E-2</v>
      </c>
      <c r="L225" s="56">
        <f t="shared" si="19"/>
        <v>1254.17</v>
      </c>
      <c r="M225" s="56">
        <f t="shared" si="20"/>
        <v>1254.17</v>
      </c>
      <c r="N225" s="57"/>
      <c r="O225" s="17"/>
      <c r="P225" s="17"/>
      <c r="Q225" s="17"/>
      <c r="R225" s="58"/>
      <c r="S225" s="58"/>
    </row>
    <row r="226" spans="1:19" ht="63.75" outlineLevel="1" x14ac:dyDescent="0.25">
      <c r="A226" s="48">
        <v>208</v>
      </c>
      <c r="B226" s="60" t="s">
        <v>251</v>
      </c>
      <c r="C226" s="52" t="s">
        <v>41</v>
      </c>
      <c r="D226" s="53">
        <v>1</v>
      </c>
      <c r="E226" s="54">
        <v>1250</v>
      </c>
      <c r="F226" s="54">
        <v>1362.5</v>
      </c>
      <c r="G226" s="54">
        <v>1287.5</v>
      </c>
      <c r="H226" s="55"/>
      <c r="I226" s="55">
        <f t="shared" si="16"/>
        <v>1300</v>
      </c>
      <c r="J226" s="56">
        <f t="shared" si="17"/>
        <v>46.770717334674266</v>
      </c>
      <c r="K226" s="56">
        <f t="shared" si="18"/>
        <v>3.5977474872826362E-2</v>
      </c>
      <c r="L226" s="56">
        <f t="shared" si="19"/>
        <v>1300</v>
      </c>
      <c r="M226" s="56">
        <f t="shared" si="20"/>
        <v>1300</v>
      </c>
      <c r="N226" s="57"/>
      <c r="O226" s="17"/>
      <c r="P226" s="17"/>
      <c r="Q226" s="17"/>
      <c r="R226" s="58"/>
      <c r="S226" s="58"/>
    </row>
    <row r="227" spans="1:19" ht="63.75" outlineLevel="1" x14ac:dyDescent="0.25">
      <c r="A227" s="48">
        <v>209</v>
      </c>
      <c r="B227" s="60" t="s">
        <v>252</v>
      </c>
      <c r="C227" s="52" t="s">
        <v>41</v>
      </c>
      <c r="D227" s="53">
        <v>1</v>
      </c>
      <c r="E227" s="54">
        <v>1250</v>
      </c>
      <c r="F227" s="54">
        <v>1262.5</v>
      </c>
      <c r="G227" s="54">
        <v>1325</v>
      </c>
      <c r="H227" s="55"/>
      <c r="I227" s="55">
        <f t="shared" si="16"/>
        <v>1279.17</v>
      </c>
      <c r="J227" s="56">
        <f t="shared" si="17"/>
        <v>32.808366141715879</v>
      </c>
      <c r="K227" s="56">
        <f t="shared" si="18"/>
        <v>2.5648167281687249E-2</v>
      </c>
      <c r="L227" s="56">
        <f t="shared" si="19"/>
        <v>1279.17</v>
      </c>
      <c r="M227" s="56">
        <f t="shared" si="20"/>
        <v>1279.17</v>
      </c>
      <c r="N227" s="57"/>
      <c r="O227" s="17"/>
      <c r="P227" s="17"/>
      <c r="Q227" s="17"/>
      <c r="R227" s="58"/>
      <c r="S227" s="58"/>
    </row>
    <row r="228" spans="1:19" ht="25.5" outlineLevel="1" x14ac:dyDescent="0.25">
      <c r="A228" s="48">
        <v>210</v>
      </c>
      <c r="B228" s="60" t="s">
        <v>253</v>
      </c>
      <c r="C228" s="52" t="s">
        <v>41</v>
      </c>
      <c r="D228" s="53">
        <v>1</v>
      </c>
      <c r="E228" s="54">
        <v>375</v>
      </c>
      <c r="F228" s="54">
        <v>363.75</v>
      </c>
      <c r="G228" s="54">
        <v>412.50000000000006</v>
      </c>
      <c r="H228" s="55"/>
      <c r="I228" s="55">
        <f t="shared" si="16"/>
        <v>383.75</v>
      </c>
      <c r="J228" s="56">
        <f t="shared" si="17"/>
        <v>20.84166500066636</v>
      </c>
      <c r="K228" s="56">
        <f t="shared" si="18"/>
        <v>5.4310527689032863E-2</v>
      </c>
      <c r="L228" s="56">
        <f t="shared" si="19"/>
        <v>383.75</v>
      </c>
      <c r="M228" s="56">
        <f t="shared" si="20"/>
        <v>383.75</v>
      </c>
      <c r="N228" s="57"/>
      <c r="O228" s="17"/>
      <c r="P228" s="17"/>
      <c r="Q228" s="17"/>
      <c r="R228" s="58"/>
      <c r="S228" s="58"/>
    </row>
    <row r="229" spans="1:19" ht="25.5" outlineLevel="1" x14ac:dyDescent="0.25">
      <c r="A229" s="48">
        <v>211</v>
      </c>
      <c r="B229" s="60" t="s">
        <v>254</v>
      </c>
      <c r="C229" s="52" t="s">
        <v>41</v>
      </c>
      <c r="D229" s="53">
        <v>1</v>
      </c>
      <c r="E229" s="54">
        <v>250</v>
      </c>
      <c r="F229" s="54">
        <v>270</v>
      </c>
      <c r="G229" s="54">
        <v>247.5</v>
      </c>
      <c r="H229" s="55"/>
      <c r="I229" s="55">
        <f t="shared" si="16"/>
        <v>255.83</v>
      </c>
      <c r="J229" s="56">
        <f t="shared" si="17"/>
        <v>10.069204977995476</v>
      </c>
      <c r="K229" s="56">
        <f t="shared" si="18"/>
        <v>3.9358968760487334E-2</v>
      </c>
      <c r="L229" s="56">
        <f t="shared" si="19"/>
        <v>255.83</v>
      </c>
      <c r="M229" s="56">
        <f t="shared" si="20"/>
        <v>255.83</v>
      </c>
      <c r="N229" s="57"/>
      <c r="O229" s="17"/>
      <c r="P229" s="17"/>
      <c r="Q229" s="17"/>
      <c r="R229" s="58"/>
      <c r="S229" s="58"/>
    </row>
    <row r="230" spans="1:19" ht="25.5" outlineLevel="1" x14ac:dyDescent="0.25">
      <c r="A230" s="48">
        <v>212</v>
      </c>
      <c r="B230" s="51" t="s">
        <v>255</v>
      </c>
      <c r="C230" s="52" t="s">
        <v>41</v>
      </c>
      <c r="D230" s="53">
        <v>1</v>
      </c>
      <c r="E230" s="54">
        <v>250</v>
      </c>
      <c r="F230" s="54">
        <v>247.5</v>
      </c>
      <c r="G230" s="54">
        <v>275</v>
      </c>
      <c r="H230" s="55"/>
      <c r="I230" s="55">
        <f t="shared" si="16"/>
        <v>257.5</v>
      </c>
      <c r="J230" s="56">
        <f t="shared" si="17"/>
        <v>12.41638702145945</v>
      </c>
      <c r="K230" s="56">
        <f t="shared" si="18"/>
        <v>4.8218978724114368E-2</v>
      </c>
      <c r="L230" s="56">
        <f t="shared" si="19"/>
        <v>257.5</v>
      </c>
      <c r="M230" s="56">
        <f t="shared" si="20"/>
        <v>257.5</v>
      </c>
      <c r="N230" s="57"/>
      <c r="O230" s="17"/>
      <c r="P230" s="17"/>
      <c r="Q230" s="17"/>
      <c r="R230" s="58"/>
      <c r="S230" s="58"/>
    </row>
    <row r="231" spans="1:19" ht="25.5" outlineLevel="1" x14ac:dyDescent="0.25">
      <c r="A231" s="48">
        <v>213</v>
      </c>
      <c r="B231" s="51" t="s">
        <v>256</v>
      </c>
      <c r="C231" s="52" t="s">
        <v>41</v>
      </c>
      <c r="D231" s="53">
        <v>1</v>
      </c>
      <c r="E231" s="54">
        <v>625</v>
      </c>
      <c r="F231" s="54">
        <v>668.75</v>
      </c>
      <c r="G231" s="54">
        <v>656.25</v>
      </c>
      <c r="H231" s="55"/>
      <c r="I231" s="55">
        <f t="shared" si="16"/>
        <v>650</v>
      </c>
      <c r="J231" s="56">
        <f t="shared" si="17"/>
        <v>18.399501804849681</v>
      </c>
      <c r="K231" s="56">
        <f t="shared" si="18"/>
        <v>2.8306925853614894E-2</v>
      </c>
      <c r="L231" s="56">
        <f t="shared" si="19"/>
        <v>650</v>
      </c>
      <c r="M231" s="56">
        <f t="shared" si="20"/>
        <v>650</v>
      </c>
      <c r="N231" s="57"/>
      <c r="O231" s="17"/>
      <c r="P231" s="17"/>
      <c r="Q231" s="17"/>
      <c r="R231" s="58"/>
      <c r="S231" s="58"/>
    </row>
    <row r="232" spans="1:19" ht="38.25" outlineLevel="1" x14ac:dyDescent="0.25">
      <c r="A232" s="48">
        <v>214</v>
      </c>
      <c r="B232" s="51" t="s">
        <v>257</v>
      </c>
      <c r="C232" s="52" t="s">
        <v>41</v>
      </c>
      <c r="D232" s="53">
        <v>1</v>
      </c>
      <c r="E232" s="54">
        <v>1125</v>
      </c>
      <c r="F232" s="54">
        <v>1192.5</v>
      </c>
      <c r="G232" s="54">
        <v>1102.5</v>
      </c>
      <c r="H232" s="55"/>
      <c r="I232" s="55">
        <f t="shared" si="16"/>
        <v>1140</v>
      </c>
      <c r="J232" s="56">
        <f t="shared" si="17"/>
        <v>38.242646351945886</v>
      </c>
      <c r="K232" s="56">
        <f t="shared" si="18"/>
        <v>3.3546181010478848E-2</v>
      </c>
      <c r="L232" s="56">
        <f t="shared" si="19"/>
        <v>1140</v>
      </c>
      <c r="M232" s="56">
        <f t="shared" si="20"/>
        <v>1140</v>
      </c>
      <c r="N232" s="57"/>
      <c r="O232" s="17"/>
      <c r="P232" s="17"/>
      <c r="Q232" s="17"/>
      <c r="R232" s="58"/>
      <c r="S232" s="58"/>
    </row>
    <row r="233" spans="1:19" ht="38.25" outlineLevel="1" x14ac:dyDescent="0.25">
      <c r="A233" s="48">
        <v>215</v>
      </c>
      <c r="B233" s="51" t="s">
        <v>258</v>
      </c>
      <c r="C233" s="52" t="s">
        <v>41</v>
      </c>
      <c r="D233" s="53">
        <v>1</v>
      </c>
      <c r="E233" s="54">
        <v>1125</v>
      </c>
      <c r="F233" s="54">
        <v>1147.5</v>
      </c>
      <c r="G233" s="54">
        <v>1170</v>
      </c>
      <c r="H233" s="55"/>
      <c r="I233" s="55">
        <f t="shared" si="16"/>
        <v>1147.5</v>
      </c>
      <c r="J233" s="56">
        <f t="shared" si="17"/>
        <v>18.371173070873837</v>
      </c>
      <c r="K233" s="56">
        <f t="shared" si="18"/>
        <v>1.6009736880935807E-2</v>
      </c>
      <c r="L233" s="56">
        <f t="shared" si="19"/>
        <v>1147.5</v>
      </c>
      <c r="M233" s="56">
        <f t="shared" si="20"/>
        <v>1147.5</v>
      </c>
      <c r="N233" s="57"/>
      <c r="O233" s="17"/>
      <c r="P233" s="17"/>
      <c r="Q233" s="17"/>
      <c r="R233" s="58"/>
      <c r="S233" s="58"/>
    </row>
    <row r="234" spans="1:19" ht="38.25" outlineLevel="1" x14ac:dyDescent="0.25">
      <c r="A234" s="48">
        <v>216</v>
      </c>
      <c r="B234" s="51" t="s">
        <v>259</v>
      </c>
      <c r="C234" s="52" t="s">
        <v>41</v>
      </c>
      <c r="D234" s="53">
        <v>1</v>
      </c>
      <c r="E234" s="54">
        <v>1125</v>
      </c>
      <c r="F234" s="54">
        <v>1170</v>
      </c>
      <c r="G234" s="54">
        <v>1125</v>
      </c>
      <c r="H234" s="55"/>
      <c r="I234" s="55">
        <f t="shared" si="16"/>
        <v>1140</v>
      </c>
      <c r="J234" s="56">
        <f t="shared" si="17"/>
        <v>21.213203435596427</v>
      </c>
      <c r="K234" s="56">
        <f t="shared" si="18"/>
        <v>1.8608073189119674E-2</v>
      </c>
      <c r="L234" s="56">
        <f t="shared" si="19"/>
        <v>1140</v>
      </c>
      <c r="M234" s="56">
        <f t="shared" si="20"/>
        <v>1140</v>
      </c>
      <c r="N234" s="57"/>
      <c r="O234" s="17"/>
      <c r="P234" s="17"/>
      <c r="Q234" s="17"/>
      <c r="R234" s="58"/>
      <c r="S234" s="58"/>
    </row>
    <row r="235" spans="1:19" ht="38.25" outlineLevel="1" x14ac:dyDescent="0.25">
      <c r="A235" s="48">
        <v>217</v>
      </c>
      <c r="B235" s="51" t="s">
        <v>260</v>
      </c>
      <c r="C235" s="52" t="s">
        <v>41</v>
      </c>
      <c r="D235" s="53">
        <v>1</v>
      </c>
      <c r="E235" s="54">
        <v>625</v>
      </c>
      <c r="F235" s="54">
        <v>656.25</v>
      </c>
      <c r="G235" s="54">
        <v>668.75</v>
      </c>
      <c r="H235" s="55"/>
      <c r="I235" s="55">
        <f t="shared" si="16"/>
        <v>650</v>
      </c>
      <c r="J235" s="56">
        <f t="shared" si="17"/>
        <v>18.399501804849681</v>
      </c>
      <c r="K235" s="56">
        <f t="shared" si="18"/>
        <v>2.8306925853614894E-2</v>
      </c>
      <c r="L235" s="56">
        <f t="shared" si="19"/>
        <v>650</v>
      </c>
      <c r="M235" s="56">
        <f t="shared" si="20"/>
        <v>650</v>
      </c>
      <c r="N235" s="57"/>
      <c r="O235" s="17"/>
      <c r="P235" s="17"/>
      <c r="Q235" s="17"/>
      <c r="R235" s="58"/>
      <c r="S235" s="58"/>
    </row>
    <row r="236" spans="1:19" ht="38.25" outlineLevel="1" x14ac:dyDescent="0.25">
      <c r="A236" s="48">
        <v>218</v>
      </c>
      <c r="B236" s="51" t="s">
        <v>261</v>
      </c>
      <c r="C236" s="52" t="s">
        <v>41</v>
      </c>
      <c r="D236" s="53">
        <v>1</v>
      </c>
      <c r="E236" s="54">
        <v>1125</v>
      </c>
      <c r="F236" s="54">
        <v>1181.25</v>
      </c>
      <c r="G236" s="54">
        <v>1080</v>
      </c>
      <c r="H236" s="55"/>
      <c r="I236" s="55">
        <f t="shared" si="16"/>
        <v>1128.75</v>
      </c>
      <c r="J236" s="56">
        <f t="shared" si="17"/>
        <v>41.420103814452226</v>
      </c>
      <c r="K236" s="56">
        <f t="shared" si="18"/>
        <v>3.6695551552117144E-2</v>
      </c>
      <c r="L236" s="56">
        <f t="shared" si="19"/>
        <v>1128.75</v>
      </c>
      <c r="M236" s="56">
        <f t="shared" si="20"/>
        <v>1128.75</v>
      </c>
      <c r="N236" s="57"/>
      <c r="O236" s="17"/>
      <c r="P236" s="17"/>
      <c r="Q236" s="17"/>
      <c r="R236" s="58"/>
      <c r="S236" s="58"/>
    </row>
    <row r="237" spans="1:19" ht="38.25" outlineLevel="1" x14ac:dyDescent="0.25">
      <c r="A237" s="48">
        <v>219</v>
      </c>
      <c r="B237" s="51" t="s">
        <v>262</v>
      </c>
      <c r="C237" s="52" t="s">
        <v>41</v>
      </c>
      <c r="D237" s="53">
        <v>1</v>
      </c>
      <c r="E237" s="54">
        <v>625</v>
      </c>
      <c r="F237" s="54">
        <v>600</v>
      </c>
      <c r="G237" s="54">
        <v>625</v>
      </c>
      <c r="H237" s="55"/>
      <c r="I237" s="55">
        <f t="shared" si="16"/>
        <v>616.66999999999996</v>
      </c>
      <c r="J237" s="56">
        <f t="shared" si="17"/>
        <v>11.785113019775793</v>
      </c>
      <c r="K237" s="56">
        <f t="shared" si="18"/>
        <v>1.9110890784010563E-2</v>
      </c>
      <c r="L237" s="56">
        <f t="shared" si="19"/>
        <v>616.66999999999996</v>
      </c>
      <c r="M237" s="56">
        <f t="shared" si="20"/>
        <v>616.66999999999996</v>
      </c>
      <c r="N237" s="57"/>
      <c r="O237" s="17"/>
      <c r="P237" s="17"/>
      <c r="Q237" s="17"/>
      <c r="R237" s="58"/>
      <c r="S237" s="58"/>
    </row>
    <row r="238" spans="1:19" ht="38.25" outlineLevel="1" x14ac:dyDescent="0.25">
      <c r="A238" s="48">
        <v>220</v>
      </c>
      <c r="B238" s="51" t="s">
        <v>263</v>
      </c>
      <c r="C238" s="52" t="s">
        <v>41</v>
      </c>
      <c r="D238" s="53">
        <v>1</v>
      </c>
      <c r="E238" s="54">
        <v>625</v>
      </c>
      <c r="F238" s="54">
        <v>681.25</v>
      </c>
      <c r="G238" s="54">
        <v>681.25</v>
      </c>
      <c r="H238" s="55"/>
      <c r="I238" s="55">
        <f t="shared" si="16"/>
        <v>662.5</v>
      </c>
      <c r="J238" s="56">
        <f t="shared" si="17"/>
        <v>26.516504294495533</v>
      </c>
      <c r="K238" s="56">
        <f t="shared" si="18"/>
        <v>4.0024912142634768E-2</v>
      </c>
      <c r="L238" s="56">
        <f t="shared" si="19"/>
        <v>662.5</v>
      </c>
      <c r="M238" s="56">
        <f t="shared" si="20"/>
        <v>662.5</v>
      </c>
      <c r="N238" s="57"/>
      <c r="O238" s="17"/>
      <c r="P238" s="17"/>
      <c r="Q238" s="17"/>
      <c r="R238" s="58"/>
      <c r="S238" s="58"/>
    </row>
    <row r="239" spans="1:19" ht="38.25" outlineLevel="1" x14ac:dyDescent="0.25">
      <c r="A239" s="48">
        <v>221</v>
      </c>
      <c r="B239" s="51" t="s">
        <v>264</v>
      </c>
      <c r="C239" s="52" t="s">
        <v>41</v>
      </c>
      <c r="D239" s="53">
        <v>1</v>
      </c>
      <c r="E239" s="54">
        <v>19506.25</v>
      </c>
      <c r="F239" s="54">
        <v>19311.1875</v>
      </c>
      <c r="G239" s="54">
        <v>19116.125</v>
      </c>
      <c r="H239" s="55"/>
      <c r="I239" s="55">
        <f t="shared" si="16"/>
        <v>19311.189999999999</v>
      </c>
      <c r="J239" s="56">
        <f t="shared" si="17"/>
        <v>159.26786431721456</v>
      </c>
      <c r="K239" s="56">
        <f t="shared" si="18"/>
        <v>8.2474391436889484E-3</v>
      </c>
      <c r="L239" s="56">
        <f t="shared" si="19"/>
        <v>19311.189999999999</v>
      </c>
      <c r="M239" s="56">
        <f t="shared" si="20"/>
        <v>19311.189999999999</v>
      </c>
      <c r="N239" s="57"/>
      <c r="O239" s="17"/>
      <c r="P239" s="17"/>
      <c r="Q239" s="17"/>
      <c r="R239" s="58"/>
      <c r="S239" s="58"/>
    </row>
    <row r="240" spans="1:19" ht="38.25" outlineLevel="1" x14ac:dyDescent="0.25">
      <c r="A240" s="48">
        <v>222</v>
      </c>
      <c r="B240" s="51" t="s">
        <v>265</v>
      </c>
      <c r="C240" s="52" t="s">
        <v>41</v>
      </c>
      <c r="D240" s="53">
        <v>1</v>
      </c>
      <c r="E240" s="54">
        <v>47500</v>
      </c>
      <c r="F240" s="54">
        <v>49875</v>
      </c>
      <c r="G240" s="54">
        <v>48925</v>
      </c>
      <c r="H240" s="55"/>
      <c r="I240" s="55">
        <f t="shared" si="16"/>
        <v>48766.67</v>
      </c>
      <c r="J240" s="56">
        <f t="shared" si="17"/>
        <v>976.03221713675464</v>
      </c>
      <c r="K240" s="56">
        <f t="shared" si="18"/>
        <v>2.0014329810437225E-2</v>
      </c>
      <c r="L240" s="56">
        <f t="shared" si="19"/>
        <v>48766.67</v>
      </c>
      <c r="M240" s="56">
        <f t="shared" si="20"/>
        <v>48766.67</v>
      </c>
      <c r="N240" s="57"/>
      <c r="O240" s="17"/>
      <c r="P240" s="17"/>
      <c r="Q240" s="17"/>
      <c r="R240" s="58"/>
      <c r="S240" s="58"/>
    </row>
    <row r="241" spans="1:19" ht="25.5" outlineLevel="1" x14ac:dyDescent="0.25">
      <c r="A241" s="48">
        <v>223</v>
      </c>
      <c r="B241" s="51" t="s">
        <v>266</v>
      </c>
      <c r="C241" s="52" t="s">
        <v>41</v>
      </c>
      <c r="D241" s="53">
        <v>1</v>
      </c>
      <c r="E241" s="54">
        <v>26700</v>
      </c>
      <c r="F241" s="54">
        <v>28035</v>
      </c>
      <c r="G241" s="54">
        <v>26967</v>
      </c>
      <c r="H241" s="55"/>
      <c r="I241" s="55">
        <f t="shared" si="16"/>
        <v>27234</v>
      </c>
      <c r="J241" s="56">
        <f t="shared" si="17"/>
        <v>576.78592215829951</v>
      </c>
      <c r="K241" s="56">
        <f t="shared" si="18"/>
        <v>2.1178891171267516E-2</v>
      </c>
      <c r="L241" s="56">
        <f t="shared" si="19"/>
        <v>27234</v>
      </c>
      <c r="M241" s="56">
        <f t="shared" si="20"/>
        <v>27234</v>
      </c>
      <c r="N241" s="57"/>
      <c r="O241" s="17"/>
      <c r="P241" s="17"/>
      <c r="Q241" s="17"/>
      <c r="R241" s="58"/>
      <c r="S241" s="58"/>
    </row>
    <row r="242" spans="1:19" ht="25.5" outlineLevel="1" x14ac:dyDescent="0.25">
      <c r="A242" s="48">
        <v>224</v>
      </c>
      <c r="B242" s="51" t="s">
        <v>267</v>
      </c>
      <c r="C242" s="52" t="s">
        <v>41</v>
      </c>
      <c r="D242" s="53">
        <v>1</v>
      </c>
      <c r="E242" s="54">
        <v>9900</v>
      </c>
      <c r="F242" s="54">
        <v>9603</v>
      </c>
      <c r="G242" s="54">
        <v>10791</v>
      </c>
      <c r="H242" s="55"/>
      <c r="I242" s="55">
        <f t="shared" si="16"/>
        <v>10098</v>
      </c>
      <c r="J242" s="56">
        <f t="shared" si="17"/>
        <v>504.80293184568569</v>
      </c>
      <c r="K242" s="56">
        <f t="shared" si="18"/>
        <v>4.9990387388164553E-2</v>
      </c>
      <c r="L242" s="56">
        <f t="shared" si="19"/>
        <v>10098</v>
      </c>
      <c r="M242" s="56">
        <f t="shared" si="20"/>
        <v>10098</v>
      </c>
      <c r="N242" s="57"/>
      <c r="O242" s="17"/>
      <c r="P242" s="17"/>
      <c r="Q242" s="17"/>
      <c r="R242" s="58"/>
      <c r="S242" s="58"/>
    </row>
    <row r="243" spans="1:19" ht="38.25" outlineLevel="1" x14ac:dyDescent="0.25">
      <c r="A243" s="48">
        <v>225</v>
      </c>
      <c r="B243" s="51" t="s">
        <v>268</v>
      </c>
      <c r="C243" s="52" t="s">
        <v>41</v>
      </c>
      <c r="D243" s="53">
        <v>1</v>
      </c>
      <c r="E243" s="54">
        <v>4100</v>
      </c>
      <c r="F243" s="54">
        <v>4141</v>
      </c>
      <c r="G243" s="54">
        <v>3977</v>
      </c>
      <c r="H243" s="55"/>
      <c r="I243" s="55">
        <f t="shared" si="16"/>
        <v>4072.67</v>
      </c>
      <c r="J243" s="56">
        <f t="shared" si="17"/>
        <v>69.686600019101391</v>
      </c>
      <c r="K243" s="56">
        <f t="shared" si="18"/>
        <v>1.7110789732313541E-2</v>
      </c>
      <c r="L243" s="56">
        <f t="shared" si="19"/>
        <v>4072.67</v>
      </c>
      <c r="M243" s="56">
        <f t="shared" si="20"/>
        <v>4072.67</v>
      </c>
      <c r="N243" s="57"/>
      <c r="O243" s="17"/>
      <c r="P243" s="17"/>
      <c r="Q243" s="17"/>
      <c r="R243" s="58"/>
      <c r="S243" s="58"/>
    </row>
    <row r="244" spans="1:19" ht="25.5" outlineLevel="1" x14ac:dyDescent="0.25">
      <c r="A244" s="48">
        <v>226</v>
      </c>
      <c r="B244" s="51" t="s">
        <v>269</v>
      </c>
      <c r="C244" s="52" t="s">
        <v>41</v>
      </c>
      <c r="D244" s="53">
        <v>1</v>
      </c>
      <c r="E244" s="54">
        <v>3100</v>
      </c>
      <c r="F244" s="54">
        <v>2945</v>
      </c>
      <c r="G244" s="54">
        <v>2945</v>
      </c>
      <c r="H244" s="55"/>
      <c r="I244" s="55">
        <f t="shared" si="16"/>
        <v>2996.67</v>
      </c>
      <c r="J244" s="56">
        <f t="shared" si="17"/>
        <v>73.067700722609914</v>
      </c>
      <c r="K244" s="56">
        <f t="shared" si="18"/>
        <v>2.4382965332388921E-2</v>
      </c>
      <c r="L244" s="56">
        <f t="shared" si="19"/>
        <v>2996.67</v>
      </c>
      <c r="M244" s="56">
        <f t="shared" si="20"/>
        <v>2996.67</v>
      </c>
      <c r="N244" s="57"/>
      <c r="O244" s="17"/>
      <c r="P244" s="17"/>
      <c r="Q244" s="17"/>
      <c r="R244" s="58"/>
      <c r="S244" s="58"/>
    </row>
    <row r="245" spans="1:19" outlineLevel="1" x14ac:dyDescent="0.25">
      <c r="A245" s="48">
        <v>227</v>
      </c>
      <c r="B245" s="51" t="s">
        <v>270</v>
      </c>
      <c r="C245" s="52" t="s">
        <v>41</v>
      </c>
      <c r="D245" s="53">
        <v>1</v>
      </c>
      <c r="E245" s="54">
        <v>62.5</v>
      </c>
      <c r="F245" s="54">
        <v>65</v>
      </c>
      <c r="G245" s="54">
        <v>62.5</v>
      </c>
      <c r="H245" s="55"/>
      <c r="I245" s="55">
        <f t="shared" si="16"/>
        <v>63.33</v>
      </c>
      <c r="J245" s="56">
        <f t="shared" si="17"/>
        <v>1.178511301977579</v>
      </c>
      <c r="K245" s="56">
        <f t="shared" si="18"/>
        <v>1.8609052612941403E-2</v>
      </c>
      <c r="L245" s="56">
        <f t="shared" si="19"/>
        <v>63.33</v>
      </c>
      <c r="M245" s="56">
        <f t="shared" si="20"/>
        <v>63.33</v>
      </c>
      <c r="N245" s="57"/>
      <c r="O245" s="17"/>
      <c r="P245" s="17"/>
      <c r="Q245" s="17"/>
      <c r="R245" s="58"/>
      <c r="S245" s="58"/>
    </row>
    <row r="246" spans="1:19" outlineLevel="1" x14ac:dyDescent="0.25">
      <c r="A246" s="48">
        <v>228</v>
      </c>
      <c r="B246" s="51" t="s">
        <v>271</v>
      </c>
      <c r="C246" s="52" t="s">
        <v>41</v>
      </c>
      <c r="D246" s="53">
        <v>1</v>
      </c>
      <c r="E246" s="54">
        <v>150</v>
      </c>
      <c r="F246" s="54">
        <v>157.5</v>
      </c>
      <c r="G246" s="54">
        <v>144</v>
      </c>
      <c r="H246" s="55"/>
      <c r="I246" s="55">
        <f t="shared" si="16"/>
        <v>150.5</v>
      </c>
      <c r="J246" s="56">
        <f t="shared" si="17"/>
        <v>5.5226805085936306</v>
      </c>
      <c r="K246" s="56">
        <f t="shared" si="18"/>
        <v>3.6695551552117144E-2</v>
      </c>
      <c r="L246" s="56">
        <f t="shared" si="19"/>
        <v>150.5</v>
      </c>
      <c r="M246" s="56">
        <f t="shared" si="20"/>
        <v>150.5</v>
      </c>
      <c r="N246" s="57"/>
      <c r="O246" s="17"/>
      <c r="P246" s="17"/>
      <c r="Q246" s="17"/>
      <c r="R246" s="58"/>
      <c r="S246" s="58"/>
    </row>
    <row r="247" spans="1:19" outlineLevel="1" x14ac:dyDescent="0.25">
      <c r="A247" s="48">
        <v>229</v>
      </c>
      <c r="B247" s="51" t="s">
        <v>272</v>
      </c>
      <c r="C247" s="52" t="s">
        <v>41</v>
      </c>
      <c r="D247" s="53">
        <v>1</v>
      </c>
      <c r="E247" s="54">
        <v>193.75</v>
      </c>
      <c r="F247" s="54">
        <v>184.0625</v>
      </c>
      <c r="G247" s="54">
        <v>211.18750000000003</v>
      </c>
      <c r="H247" s="55"/>
      <c r="I247" s="55">
        <f t="shared" si="16"/>
        <v>196.33</v>
      </c>
      <c r="J247" s="56">
        <f t="shared" si="17"/>
        <v>11.223386731384716</v>
      </c>
      <c r="K247" s="56">
        <f t="shared" si="18"/>
        <v>5.7165928443868565E-2</v>
      </c>
      <c r="L247" s="56">
        <f t="shared" si="19"/>
        <v>196.33</v>
      </c>
      <c r="M247" s="56">
        <f t="shared" si="20"/>
        <v>196.33</v>
      </c>
      <c r="N247" s="57"/>
      <c r="O247" s="17"/>
      <c r="P247" s="17"/>
      <c r="Q247" s="17"/>
      <c r="R247" s="58"/>
      <c r="S247" s="58"/>
    </row>
    <row r="248" spans="1:19" ht="51" outlineLevel="1" x14ac:dyDescent="0.25">
      <c r="A248" s="48">
        <v>230</v>
      </c>
      <c r="B248" s="51" t="s">
        <v>273</v>
      </c>
      <c r="C248" s="52" t="s">
        <v>41</v>
      </c>
      <c r="D248" s="53">
        <v>1</v>
      </c>
      <c r="E248" s="54">
        <v>2000</v>
      </c>
      <c r="F248" s="54">
        <v>2080</v>
      </c>
      <c r="G248" s="54">
        <v>2080</v>
      </c>
      <c r="H248" s="55"/>
      <c r="I248" s="55">
        <f t="shared" si="16"/>
        <v>2053.33</v>
      </c>
      <c r="J248" s="56">
        <f t="shared" si="17"/>
        <v>37.712361663282536</v>
      </c>
      <c r="K248" s="56">
        <f t="shared" si="18"/>
        <v>1.8366439716598178E-2</v>
      </c>
      <c r="L248" s="56">
        <f t="shared" si="19"/>
        <v>2053.33</v>
      </c>
      <c r="M248" s="56">
        <f t="shared" si="20"/>
        <v>2053.33</v>
      </c>
      <c r="N248" s="57"/>
      <c r="O248" s="17"/>
      <c r="P248" s="17"/>
      <c r="Q248" s="17"/>
      <c r="R248" s="58"/>
      <c r="S248" s="58"/>
    </row>
    <row r="249" spans="1:19" ht="51" outlineLevel="1" x14ac:dyDescent="0.25">
      <c r="A249" s="48">
        <v>231</v>
      </c>
      <c r="B249" s="51" t="s">
        <v>274</v>
      </c>
      <c r="C249" s="52" t="s">
        <v>41</v>
      </c>
      <c r="D249" s="53">
        <v>1</v>
      </c>
      <c r="E249" s="54">
        <v>287.5</v>
      </c>
      <c r="F249" s="54">
        <v>278.875</v>
      </c>
      <c r="G249" s="54">
        <v>276</v>
      </c>
      <c r="H249" s="55"/>
      <c r="I249" s="55">
        <f t="shared" si="16"/>
        <v>280.79000000000002</v>
      </c>
      <c r="J249" s="56">
        <f t="shared" si="17"/>
        <v>4.886560367193086</v>
      </c>
      <c r="K249" s="56">
        <f t="shared" si="18"/>
        <v>1.7402900271352561E-2</v>
      </c>
      <c r="L249" s="56">
        <f t="shared" si="19"/>
        <v>280.79000000000002</v>
      </c>
      <c r="M249" s="56">
        <f t="shared" si="20"/>
        <v>280.79000000000002</v>
      </c>
      <c r="N249" s="57"/>
      <c r="O249" s="17"/>
      <c r="P249" s="17"/>
      <c r="Q249" s="17"/>
      <c r="R249" s="58"/>
      <c r="S249" s="58"/>
    </row>
    <row r="250" spans="1:19" ht="51" outlineLevel="1" x14ac:dyDescent="0.25">
      <c r="A250" s="48">
        <v>232</v>
      </c>
      <c r="B250" s="51" t="s">
        <v>275</v>
      </c>
      <c r="C250" s="52" t="s">
        <v>41</v>
      </c>
      <c r="D250" s="53">
        <v>1</v>
      </c>
      <c r="E250" s="54">
        <v>1750</v>
      </c>
      <c r="F250" s="54">
        <v>1715</v>
      </c>
      <c r="G250" s="54">
        <v>1715</v>
      </c>
      <c r="H250" s="55"/>
      <c r="I250" s="55">
        <f t="shared" si="16"/>
        <v>1726.67</v>
      </c>
      <c r="J250" s="56">
        <f t="shared" si="17"/>
        <v>16.49915822768611</v>
      </c>
      <c r="K250" s="56">
        <f t="shared" si="18"/>
        <v>9.5554785961915762E-3</v>
      </c>
      <c r="L250" s="56">
        <f t="shared" si="19"/>
        <v>1726.67</v>
      </c>
      <c r="M250" s="56">
        <f t="shared" si="20"/>
        <v>1726.67</v>
      </c>
      <c r="N250" s="57"/>
      <c r="O250" s="17"/>
      <c r="P250" s="17"/>
      <c r="Q250" s="17"/>
      <c r="R250" s="58"/>
      <c r="S250" s="58"/>
    </row>
    <row r="251" spans="1:19" ht="51" outlineLevel="1" x14ac:dyDescent="0.25">
      <c r="A251" s="48">
        <v>233</v>
      </c>
      <c r="B251" s="51" t="s">
        <v>276</v>
      </c>
      <c r="C251" s="52" t="s">
        <v>41</v>
      </c>
      <c r="D251" s="53">
        <v>1</v>
      </c>
      <c r="E251" s="54">
        <v>1750</v>
      </c>
      <c r="F251" s="54">
        <v>1872.5</v>
      </c>
      <c r="G251" s="54">
        <v>1785</v>
      </c>
      <c r="H251" s="55"/>
      <c r="I251" s="55">
        <f t="shared" si="16"/>
        <v>1802.5</v>
      </c>
      <c r="J251" s="56">
        <f t="shared" si="17"/>
        <v>51.518605053579108</v>
      </c>
      <c r="K251" s="56">
        <f t="shared" si="18"/>
        <v>2.8581750376465525E-2</v>
      </c>
      <c r="L251" s="56">
        <f t="shared" si="19"/>
        <v>1802.5</v>
      </c>
      <c r="M251" s="56">
        <f t="shared" si="20"/>
        <v>1802.5</v>
      </c>
      <c r="N251" s="57"/>
      <c r="O251" s="17"/>
      <c r="P251" s="17"/>
      <c r="Q251" s="17"/>
      <c r="R251" s="58"/>
      <c r="S251" s="58"/>
    </row>
    <row r="252" spans="1:19" ht="51" outlineLevel="1" x14ac:dyDescent="0.25">
      <c r="A252" s="48">
        <v>234</v>
      </c>
      <c r="B252" s="51" t="s">
        <v>277</v>
      </c>
      <c r="C252" s="52" t="s">
        <v>41</v>
      </c>
      <c r="D252" s="53">
        <v>1</v>
      </c>
      <c r="E252" s="54">
        <v>1750</v>
      </c>
      <c r="F252" s="54">
        <v>1662.5</v>
      </c>
      <c r="G252" s="54">
        <v>1802.5</v>
      </c>
      <c r="H252" s="55"/>
      <c r="I252" s="55">
        <f t="shared" si="16"/>
        <v>1738.33</v>
      </c>
      <c r="J252" s="56">
        <f t="shared" si="17"/>
        <v>57.747053796901383</v>
      </c>
      <c r="K252" s="56">
        <f t="shared" si="18"/>
        <v>3.321984536704848E-2</v>
      </c>
      <c r="L252" s="56">
        <f t="shared" si="19"/>
        <v>1738.33</v>
      </c>
      <c r="M252" s="56">
        <f t="shared" si="20"/>
        <v>1738.33</v>
      </c>
      <c r="N252" s="57"/>
      <c r="O252" s="17"/>
      <c r="P252" s="17"/>
      <c r="Q252" s="17"/>
      <c r="R252" s="58"/>
      <c r="S252" s="58"/>
    </row>
    <row r="253" spans="1:19" ht="51" outlineLevel="1" x14ac:dyDescent="0.25">
      <c r="A253" s="48">
        <v>235</v>
      </c>
      <c r="B253" s="51" t="s">
        <v>278</v>
      </c>
      <c r="C253" s="52" t="s">
        <v>41</v>
      </c>
      <c r="D253" s="53">
        <v>1</v>
      </c>
      <c r="E253" s="54">
        <v>1875</v>
      </c>
      <c r="F253" s="54">
        <v>1856.25</v>
      </c>
      <c r="G253" s="54">
        <v>1987.5</v>
      </c>
      <c r="H253" s="55"/>
      <c r="I253" s="55">
        <f t="shared" si="16"/>
        <v>1906.25</v>
      </c>
      <c r="J253" s="56">
        <f t="shared" si="17"/>
        <v>57.960115596848148</v>
      </c>
      <c r="K253" s="56">
        <f t="shared" si="18"/>
        <v>3.0405306542608864E-2</v>
      </c>
      <c r="L253" s="56">
        <f t="shared" si="19"/>
        <v>1906.25</v>
      </c>
      <c r="M253" s="56">
        <f t="shared" si="20"/>
        <v>1906.25</v>
      </c>
      <c r="N253" s="57"/>
      <c r="O253" s="17"/>
      <c r="P253" s="17"/>
      <c r="Q253" s="17"/>
      <c r="R253" s="58"/>
      <c r="S253" s="58"/>
    </row>
    <row r="254" spans="1:19" ht="51" outlineLevel="1" x14ac:dyDescent="0.25">
      <c r="A254" s="48">
        <v>236</v>
      </c>
      <c r="B254" s="51" t="s">
        <v>279</v>
      </c>
      <c r="C254" s="52" t="s">
        <v>41</v>
      </c>
      <c r="D254" s="53">
        <v>1</v>
      </c>
      <c r="E254" s="54">
        <v>2000</v>
      </c>
      <c r="F254" s="54">
        <v>1920</v>
      </c>
      <c r="G254" s="54">
        <v>2020</v>
      </c>
      <c r="H254" s="55"/>
      <c r="I254" s="55">
        <f t="shared" si="16"/>
        <v>1980</v>
      </c>
      <c r="J254" s="56">
        <f t="shared" si="17"/>
        <v>43.204937989385733</v>
      </c>
      <c r="K254" s="56">
        <f t="shared" si="18"/>
        <v>2.1820675752215017E-2</v>
      </c>
      <c r="L254" s="56">
        <f t="shared" si="19"/>
        <v>1980</v>
      </c>
      <c r="M254" s="56">
        <f t="shared" si="20"/>
        <v>1980</v>
      </c>
      <c r="N254" s="57"/>
      <c r="O254" s="17"/>
      <c r="P254" s="17"/>
      <c r="Q254" s="17"/>
      <c r="R254" s="58"/>
      <c r="S254" s="58"/>
    </row>
    <row r="255" spans="1:19" ht="51" outlineLevel="1" x14ac:dyDescent="0.25">
      <c r="A255" s="48">
        <v>237</v>
      </c>
      <c r="B255" s="51" t="s">
        <v>280</v>
      </c>
      <c r="C255" s="52" t="s">
        <v>41</v>
      </c>
      <c r="D255" s="53">
        <v>1</v>
      </c>
      <c r="E255" s="54">
        <v>2000</v>
      </c>
      <c r="F255" s="54">
        <v>2000</v>
      </c>
      <c r="G255" s="54">
        <v>1940</v>
      </c>
      <c r="H255" s="55"/>
      <c r="I255" s="55">
        <f t="shared" si="16"/>
        <v>1980</v>
      </c>
      <c r="J255" s="56">
        <f t="shared" si="17"/>
        <v>28.284271247461902</v>
      </c>
      <c r="K255" s="56">
        <f t="shared" si="18"/>
        <v>1.4284985478516112E-2</v>
      </c>
      <c r="L255" s="56">
        <f t="shared" si="19"/>
        <v>1980</v>
      </c>
      <c r="M255" s="56">
        <f t="shared" si="20"/>
        <v>1980</v>
      </c>
      <c r="N255" s="57"/>
      <c r="O255" s="17"/>
      <c r="P255" s="17"/>
      <c r="Q255" s="17"/>
      <c r="R255" s="58"/>
      <c r="S255" s="58"/>
    </row>
    <row r="256" spans="1:19" ht="38.25" outlineLevel="1" x14ac:dyDescent="0.25">
      <c r="A256" s="48">
        <v>238</v>
      </c>
      <c r="B256" s="51" t="s">
        <v>281</v>
      </c>
      <c r="C256" s="52" t="s">
        <v>41</v>
      </c>
      <c r="D256" s="53">
        <v>1</v>
      </c>
      <c r="E256" s="54">
        <v>250</v>
      </c>
      <c r="F256" s="54">
        <v>275</v>
      </c>
      <c r="G256" s="54">
        <v>242.5</v>
      </c>
      <c r="H256" s="55"/>
      <c r="I256" s="55">
        <f t="shared" si="16"/>
        <v>255.83</v>
      </c>
      <c r="J256" s="56">
        <f t="shared" si="17"/>
        <v>13.894443333777556</v>
      </c>
      <c r="K256" s="56">
        <f t="shared" si="18"/>
        <v>5.4311235327278093E-2</v>
      </c>
      <c r="L256" s="56">
        <f t="shared" si="19"/>
        <v>255.83</v>
      </c>
      <c r="M256" s="56">
        <f t="shared" si="20"/>
        <v>255.83</v>
      </c>
      <c r="N256" s="57"/>
      <c r="O256" s="17"/>
      <c r="P256" s="17"/>
      <c r="Q256" s="17"/>
      <c r="R256" s="58"/>
      <c r="S256" s="58"/>
    </row>
    <row r="257" spans="1:19" ht="25.5" outlineLevel="1" x14ac:dyDescent="0.25">
      <c r="A257" s="48">
        <v>239</v>
      </c>
      <c r="B257" s="51" t="s">
        <v>282</v>
      </c>
      <c r="C257" s="52" t="s">
        <v>41</v>
      </c>
      <c r="D257" s="53">
        <v>1</v>
      </c>
      <c r="E257" s="54">
        <v>250</v>
      </c>
      <c r="F257" s="54">
        <v>275</v>
      </c>
      <c r="G257" s="54">
        <v>265</v>
      </c>
      <c r="H257" s="55"/>
      <c r="I257" s="55">
        <f t="shared" si="16"/>
        <v>263.33</v>
      </c>
      <c r="J257" s="56">
        <f t="shared" si="17"/>
        <v>10.274023338281626</v>
      </c>
      <c r="K257" s="56">
        <f t="shared" si="18"/>
        <v>3.9015772370339978E-2</v>
      </c>
      <c r="L257" s="56">
        <f t="shared" si="19"/>
        <v>263.33</v>
      </c>
      <c r="M257" s="56">
        <f t="shared" si="20"/>
        <v>263.33</v>
      </c>
      <c r="N257" s="57"/>
      <c r="O257" s="17"/>
      <c r="P257" s="17"/>
      <c r="Q257" s="17"/>
      <c r="R257" s="58"/>
      <c r="S257" s="58"/>
    </row>
    <row r="258" spans="1:19" s="71" customFormat="1" ht="48" customHeight="1" x14ac:dyDescent="0.25">
      <c r="A258" s="64"/>
      <c r="B258" s="65" t="s">
        <v>283</v>
      </c>
      <c r="C258" s="52" t="s">
        <v>284</v>
      </c>
      <c r="D258" s="52" t="s">
        <v>284</v>
      </c>
      <c r="E258" s="66">
        <f>IFERROR(SUMPRODUCT($D$19:$D$257,E19:E257),"Х")</f>
        <v>2580357.5</v>
      </c>
      <c r="F258" s="66">
        <f>IFERROR(SUMPRODUCT($D$19:$D$257,F19:F257),"Х")</f>
        <v>2648365.5449999995</v>
      </c>
      <c r="G258" s="66">
        <f>IFERROR(SUMPRODUCT($D$19:$D$257,G19:G257),"Х")</f>
        <v>2612076.6425000001</v>
      </c>
      <c r="H258" s="55">
        <f>IFERROR(SUMPRODUCT($D$19:$D$257,H19:H257),"Х")</f>
        <v>0</v>
      </c>
      <c r="I258" s="55">
        <f t="shared" si="16"/>
        <v>2613599.9</v>
      </c>
      <c r="J258" s="67">
        <f>_xlfn.STDEV.P($E258:$G258)</f>
        <v>27785.053196741355</v>
      </c>
      <c r="K258" s="52" t="s">
        <v>285</v>
      </c>
      <c r="L258" s="52" t="s">
        <v>285</v>
      </c>
      <c r="M258" s="68">
        <f>SUM(M19:M257)</f>
        <v>2607931.81</v>
      </c>
      <c r="N258" s="69" t="s">
        <v>286</v>
      </c>
      <c r="O258" s="17"/>
      <c r="P258" s="70"/>
      <c r="Q258" s="17"/>
      <c r="R258" s="17"/>
      <c r="S258" s="70"/>
    </row>
    <row r="259" spans="1:19" ht="31.5" x14ac:dyDescent="0.25">
      <c r="A259" s="72"/>
      <c r="B259" s="73" t="s">
        <v>287</v>
      </c>
      <c r="C259" s="74"/>
      <c r="D259" s="74"/>
      <c r="E259" s="75" t="s">
        <v>288</v>
      </c>
      <c r="F259" s="75" t="s">
        <v>288</v>
      </c>
      <c r="G259" s="75" t="s">
        <v>288</v>
      </c>
      <c r="H259" s="74"/>
      <c r="I259" s="74"/>
      <c r="J259" s="76"/>
      <c r="K259" s="77"/>
      <c r="L259" s="77"/>
      <c r="M259" s="76"/>
      <c r="O259" s="17"/>
      <c r="P259" s="17"/>
      <c r="R259" s="17"/>
      <c r="S259" s="17"/>
    </row>
    <row r="260" spans="1:19" x14ac:dyDescent="0.25">
      <c r="A260" s="78"/>
      <c r="B260" s="78"/>
      <c r="C260" s="78"/>
      <c r="D260" s="78"/>
      <c r="E260" s="78"/>
      <c r="F260" s="78"/>
      <c r="G260" s="78"/>
      <c r="H260" s="78"/>
      <c r="I260" s="78"/>
      <c r="J260" s="78"/>
      <c r="K260" s="78"/>
      <c r="L260" s="78"/>
      <c r="M260" s="78"/>
      <c r="O260" s="17"/>
      <c r="P260" s="17"/>
      <c r="Q260" s="17"/>
      <c r="R260" s="17"/>
      <c r="S260" s="17"/>
    </row>
    <row r="261" spans="1:19" x14ac:dyDescent="0.25">
      <c r="A261" s="79"/>
      <c r="B261" s="79"/>
      <c r="C261" s="79"/>
      <c r="D261" s="79"/>
      <c r="E261" s="79"/>
      <c r="F261" s="79"/>
      <c r="G261" s="79"/>
      <c r="H261" s="79"/>
      <c r="I261" s="79"/>
      <c r="J261" s="79"/>
      <c r="K261" s="79"/>
      <c r="L261" s="79"/>
      <c r="M261" s="79"/>
      <c r="O261" s="17"/>
    </row>
    <row r="262" spans="1:19" ht="18.75" x14ac:dyDescent="0.3">
      <c r="B262" s="80" t="str">
        <f>[1]ЗАКУПКА!C4</f>
        <v>Начальник ОИТ</v>
      </c>
      <c r="C262" s="3"/>
      <c r="D262" s="3"/>
      <c r="E262" s="3"/>
      <c r="F262" s="3"/>
      <c r="G262" s="3"/>
      <c r="H262" s="81"/>
      <c r="I262" s="81"/>
      <c r="J262" s="82"/>
      <c r="K262" s="83" t="str">
        <f>[1]ЗАКУПКА!D4</f>
        <v>Н.В. Бакшеев</v>
      </c>
      <c r="L262" s="40"/>
    </row>
    <row r="263" spans="1:19" ht="18.75" x14ac:dyDescent="0.3">
      <c r="B263" s="3"/>
      <c r="C263" s="3"/>
      <c r="D263" s="3"/>
      <c r="E263" s="3"/>
      <c r="F263" s="3"/>
      <c r="G263" s="3"/>
      <c r="H263" s="3"/>
      <c r="I263" s="3"/>
      <c r="J263" s="3"/>
      <c r="K263" s="3"/>
    </row>
    <row r="264" spans="1:19" ht="18.75" x14ac:dyDescent="0.3">
      <c r="B264" s="3"/>
      <c r="C264" s="3"/>
      <c r="D264" s="3"/>
      <c r="E264" s="3"/>
      <c r="F264" s="3"/>
      <c r="G264" s="3"/>
      <c r="H264" s="3"/>
      <c r="I264" s="3"/>
      <c r="J264" s="3"/>
      <c r="K264" s="3"/>
    </row>
    <row r="265" spans="1:19" ht="18.75" x14ac:dyDescent="0.3">
      <c r="B265" s="84" t="str">
        <f>[1]ЗАКУПКА!C77</f>
        <v>Начальник ОИТ Бакшеев Н.В.</v>
      </c>
      <c r="C265" s="3"/>
      <c r="D265" s="3"/>
      <c r="E265" s="3"/>
      <c r="F265" s="3"/>
      <c r="G265" s="3"/>
      <c r="H265" s="3"/>
      <c r="I265" s="3"/>
      <c r="J265" s="3"/>
      <c r="K265" s="3"/>
    </row>
    <row r="266" spans="1:19" ht="18.75" x14ac:dyDescent="0.3">
      <c r="B266" s="85" t="str">
        <f>[1]ЗАКУПКА!C78</f>
        <v>64-68</v>
      </c>
      <c r="C266" s="3"/>
      <c r="D266" s="3"/>
      <c r="E266" s="3"/>
      <c r="F266" s="3"/>
      <c r="G266" s="3"/>
      <c r="H266" s="3"/>
      <c r="I266" s="3"/>
      <c r="J266" s="3"/>
      <c r="K266" s="3"/>
    </row>
    <row r="267" spans="1:19" ht="18.75" x14ac:dyDescent="0.3">
      <c r="B267" s="86" t="s">
        <v>289</v>
      </c>
      <c r="C267" s="87">
        <f ca="1">[1]ЗАКУПКА!B1</f>
        <v>46224</v>
      </c>
      <c r="D267" s="87"/>
      <c r="E267" s="3"/>
      <c r="F267" s="3"/>
      <c r="G267" s="3"/>
      <c r="H267" s="3"/>
      <c r="I267" s="3"/>
      <c r="J267" s="3"/>
      <c r="K267" s="3"/>
    </row>
    <row r="268" spans="1:19" ht="18.75" x14ac:dyDescent="0.3">
      <c r="B268" s="3"/>
      <c r="C268" s="3"/>
      <c r="D268" s="3"/>
      <c r="E268" s="3"/>
      <c r="F268" s="3"/>
      <c r="G268" s="3"/>
      <c r="H268" s="3"/>
      <c r="I268" s="3"/>
      <c r="J268" s="3"/>
      <c r="K268" s="3"/>
    </row>
    <row r="269" spans="1:19" ht="15.75" customHeight="1" x14ac:dyDescent="0.25"/>
    <row r="271" spans="1:19" outlineLevel="1" x14ac:dyDescent="0.25">
      <c r="A271" s="88" t="s">
        <v>290</v>
      </c>
    </row>
    <row r="272" spans="1:19" ht="170.25" customHeight="1" outlineLevel="1" x14ac:dyDescent="0.25">
      <c r="A272" s="89" t="s">
        <v>291</v>
      </c>
      <c r="B272" s="89"/>
      <c r="C272" s="89"/>
      <c r="D272" s="89"/>
      <c r="E272" s="89"/>
      <c r="F272" s="89"/>
      <c r="G272" s="89"/>
      <c r="H272" s="89"/>
      <c r="I272" s="89"/>
      <c r="J272" s="89"/>
      <c r="K272" s="89"/>
      <c r="L272" s="89"/>
      <c r="M272" s="89"/>
    </row>
    <row r="275" spans="13:13" x14ac:dyDescent="0.25">
      <c r="M275" s="90"/>
    </row>
  </sheetData>
  <mergeCells count="32">
    <mergeCell ref="A272:M272"/>
    <mergeCell ref="I16:I17"/>
    <mergeCell ref="J16:J17"/>
    <mergeCell ref="K16:K17"/>
    <mergeCell ref="L16:L17"/>
    <mergeCell ref="M16:M17"/>
    <mergeCell ref="C267:D267"/>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7" firstPageNumber="0"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2026-07-21T05:20:40Z</dcterms:created>
  <dcterms:modified xsi:type="dcterms:W3CDTF">2026-07-21T05:21:01Z</dcterms:modified>
</cp:coreProperties>
</file>