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9735"/>
  </bookViews>
  <sheets>
    <sheet name="Расчет цены" sheetId="2" r:id="rId1"/>
  </sheets>
  <calcPr calcId="125725"/>
</workbook>
</file>

<file path=xl/calcChain.xml><?xml version="1.0" encoding="utf-8"?>
<calcChain xmlns="http://schemas.openxmlformats.org/spreadsheetml/2006/main">
  <c r="I5" i="2"/>
  <c r="J5"/>
  <c r="K5" s="1"/>
  <c r="L5"/>
  <c r="M5" s="1"/>
  <c r="N5" s="1"/>
  <c r="O5" s="1"/>
  <c r="G6"/>
  <c r="F6"/>
  <c r="E6"/>
  <c r="L4"/>
  <c r="I4" l="1"/>
  <c r="J4" s="1"/>
  <c r="K4" s="1"/>
  <c r="M4"/>
  <c r="N4" s="1"/>
  <c r="O4" l="1"/>
</calcChain>
</file>

<file path=xl/sharedStrings.xml><?xml version="1.0" encoding="utf-8"?>
<sst xmlns="http://schemas.openxmlformats.org/spreadsheetml/2006/main" count="30" uniqueCount="30">
  <si>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</si>
  <si>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</si>
  <si>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</si>
  <si>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</si>
  <si>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</si>
  <si>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</si>
  <si>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</si>
  <si>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</si>
  <si>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</si>
  <si>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</si>
  <si>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</si>
  <si>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</si>
  <si>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</si>
  <si>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</si>
  <si>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</si>
  <si>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</si>
  <si>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</si>
  <si>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</si>
  <si>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контракта составила, руб.***:</t>
  </si>
  <si>
    <t>Итого:</t>
  </si>
  <si>
    <t>УФСИН России по Республике Коми</t>
  </si>
  <si>
    <t>Обучение по программам охраны труда</t>
  </si>
  <si>
    <t xml:space="preserve">Поставщик №1 </t>
  </si>
  <si>
    <t>Поставщик №2</t>
  </si>
  <si>
    <t xml:space="preserve">Поставщик №3 </t>
  </si>
  <si>
    <t>Главный инженер ФКУ БМТиВС</t>
  </si>
  <si>
    <t>А.А. Рубцов</t>
  </si>
  <si>
    <t>у.е.</t>
  </si>
  <si>
    <r>
      <t>В соответствии со ст. 34 Бюджетного кодекса РФ, участники бюджетного процесса исходят из необходимости достижения заданных результатов с использованием наименьшего объема  средств (экономности) и (или) достижения наилучшего результата с использованием определенного бюджетом объема средств (результативности). В силу обозначенного, за расчет НМЦК принято решение взять выделенный лимит денежных средств - 2218</t>
    </r>
    <r>
      <rPr>
        <b/>
        <u/>
        <sz val="13"/>
        <color theme="1"/>
        <rFont val="Times New Roman"/>
        <family val="1"/>
        <charset val="204"/>
      </rPr>
      <t>,12 руб.</t>
    </r>
  </si>
  <si>
    <t>"12" августа 2026 г.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</si>
</sst>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"/>
    <numFmt numFmtId="165" formatCode="#,##0.000"/>
  </numFmts>
  <fonts count="1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0" fontId="2" fillId="0" borderId="3" xfId="0" applyFont="1" applyBorder="1"/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top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2" fontId="4" fillId="2" borderId="8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 wrapText="1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64407</xdr:colOff>
      <xdr:row>2</xdr:row>
      <xdr:rowOff>1281339</xdr:rowOff>
    </xdr:from>
    <xdr:to>
      <xdr:col>10</xdr:col>
      <xdr:colOff>997857</xdr:colOff>
      <xdr:row>2</xdr:row>
      <xdr:rowOff>1633764</xdr:rowOff>
    </xdr:to>
    <xdr:pic>
      <xdr:nvPicPr>
        <xdr:cNvPr id="2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6461" y="314098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2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22411</xdr:colOff>
      <xdr:row>2</xdr:row>
      <xdr:rowOff>2051369</xdr:rowOff>
    </xdr:from>
    <xdr:to>
      <xdr:col>11</xdr:col>
      <xdr:colOff>2218764</xdr:colOff>
      <xdr:row>2</xdr:row>
      <xdr:rowOff>2599764</xdr:rowOff>
    </xdr:to>
    <xdr:pic>
      <xdr:nvPicPr>
        <xdr:cNvPr id="25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60087" y="3978781"/>
          <a:ext cx="2196353" cy="548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596153</xdr:colOff>
      <xdr:row>2</xdr:row>
      <xdr:rowOff>1664073</xdr:rowOff>
    </xdr:from>
    <xdr:to>
      <xdr:col>11</xdr:col>
      <xdr:colOff>748553</xdr:colOff>
      <xdr:row>2</xdr:row>
      <xdr:rowOff>1892673</xdr:rowOff>
    </xdr:to>
    <xdr:pic>
      <xdr:nvPicPr>
        <xdr:cNvPr id="25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33829" y="359148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8"/>
  <sheetViews>
    <sheetView tabSelected="1" zoomScaleNormal="100" workbookViewId="0">
      <selection activeCell="E21" sqref="E21"/>
    </sheetView>
  </sheetViews>
  <sheetFormatPr defaultRowHeight="12.75"/>
  <cols>
    <col min="1" max="1" width="6.28515625" style="2" customWidth="1"/>
    <col min="2" max="2" width="66.42578125" style="2" customWidth="1"/>
    <col min="3" max="3" width="6.42578125" style="2" customWidth="1"/>
    <col min="4" max="4" width="7.7109375" style="2" customWidth="1"/>
    <col min="5" max="5" width="18.28515625" style="2" customWidth="1"/>
    <col min="6" max="6" width="18.140625" style="2" customWidth="1"/>
    <col min="7" max="7" width="17.7109375" style="2" customWidth="1"/>
    <col min="8" max="8" width="9.140625" style="2" hidden="1" customWidth="1"/>
    <col min="9" max="9" width="15.5703125" style="2" customWidth="1"/>
    <col min="10" max="10" width="15.42578125" style="2" customWidth="1"/>
    <col min="11" max="11" width="16.28515625" style="2" customWidth="1"/>
    <col min="12" max="12" width="35.28515625" style="2" customWidth="1"/>
    <col min="13" max="13" width="13.140625" style="2" customWidth="1"/>
    <col min="14" max="15" width="12.140625" style="2" customWidth="1"/>
    <col min="16" max="16384" width="9.140625" style="2"/>
  </cols>
  <sheetData>
    <row r="1" spans="1:30" ht="39" customHeight="1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59.25" customHeight="1">
      <c r="A2" s="51" t="s">
        <v>0</v>
      </c>
      <c r="B2" s="51" t="s">
        <v>2</v>
      </c>
      <c r="C2" s="51" t="s">
        <v>1</v>
      </c>
      <c r="D2" s="51" t="s">
        <v>3</v>
      </c>
      <c r="E2" s="59" t="s">
        <v>4</v>
      </c>
      <c r="F2" s="59"/>
      <c r="G2" s="59"/>
      <c r="H2" s="4"/>
      <c r="I2" s="56" t="s">
        <v>14</v>
      </c>
      <c r="J2" s="56"/>
      <c r="K2" s="56"/>
      <c r="L2" s="57" t="s">
        <v>9</v>
      </c>
      <c r="M2" s="58"/>
      <c r="N2" s="58"/>
      <c r="O2" s="58"/>
    </row>
    <row r="3" spans="1:30" ht="225" customHeight="1">
      <c r="A3" s="51"/>
      <c r="B3" s="51"/>
      <c r="C3" s="55"/>
      <c r="D3" s="55"/>
      <c r="E3" s="43" t="s">
        <v>22</v>
      </c>
      <c r="F3" s="43" t="s">
        <v>23</v>
      </c>
      <c r="G3" s="43" t="s">
        <v>24</v>
      </c>
      <c r="H3" s="5" t="s">
        <v>7</v>
      </c>
      <c r="I3" s="42" t="s">
        <v>6</v>
      </c>
      <c r="J3" s="5" t="s">
        <v>5</v>
      </c>
      <c r="K3" s="6" t="s">
        <v>16</v>
      </c>
      <c r="L3" s="7" t="s">
        <v>17</v>
      </c>
      <c r="M3" s="8" t="s">
        <v>11</v>
      </c>
      <c r="N3" s="8" t="s">
        <v>12</v>
      </c>
      <c r="O3" s="8" t="s">
        <v>13</v>
      </c>
    </row>
    <row r="4" spans="1:30" s="1" customFormat="1" ht="15.75" customHeight="1">
      <c r="A4" s="14">
        <v>1</v>
      </c>
      <c r="B4" s="26" t="s">
        <v>21</v>
      </c>
      <c r="C4" s="35" t="s">
        <v>27</v>
      </c>
      <c r="D4" s="36">
        <v>8</v>
      </c>
      <c r="E4" s="40">
        <v>300</v>
      </c>
      <c r="F4" s="38">
        <v>500</v>
      </c>
      <c r="G4" s="38">
        <v>400</v>
      </c>
      <c r="H4" s="9"/>
      <c r="I4" s="10">
        <f t="shared" ref="I4:I5" si="0">AVERAGE(E4:G4)</f>
        <v>400</v>
      </c>
      <c r="J4" s="34">
        <f t="shared" ref="J4:J5" si="1">SQRT(((SUM((POWER(G4-I4,2)),(POWER(F4-I4,2)),(POWER(E4-I4,2)))/(COLUMNS(E4:G4)-1))))</f>
        <v>100</v>
      </c>
      <c r="K4" s="11">
        <f t="shared" ref="K4" si="2">J4/I4*100</f>
        <v>25</v>
      </c>
      <c r="L4" s="12">
        <f t="shared" ref="L4" si="3">((D4/3)*(SUM(E4:G4)))</f>
        <v>3200</v>
      </c>
      <c r="M4" s="13">
        <f t="shared" ref="M4" si="4">L4/D4</f>
        <v>400</v>
      </c>
      <c r="N4" s="18">
        <f t="shared" ref="N4" si="5">ROUNDDOWN(M4,2)</f>
        <v>400</v>
      </c>
      <c r="O4" s="12">
        <f t="shared" ref="O4" si="6">N4*D4</f>
        <v>3200</v>
      </c>
    </row>
    <row r="5" spans="1:30" s="20" customFormat="1" ht="15.75" customHeight="1" thickBot="1">
      <c r="A5" s="41"/>
      <c r="B5" s="26"/>
      <c r="C5" s="35"/>
      <c r="D5" s="36">
        <v>0</v>
      </c>
      <c r="E5" s="40">
        <v>0</v>
      </c>
      <c r="F5" s="38">
        <v>0</v>
      </c>
      <c r="G5" s="38">
        <v>0</v>
      </c>
      <c r="H5" s="21"/>
      <c r="I5" s="22">
        <f t="shared" si="0"/>
        <v>0</v>
      </c>
      <c r="J5" s="34">
        <f t="shared" si="1"/>
        <v>0</v>
      </c>
      <c r="K5" s="23" t="e">
        <f t="shared" ref="K5" si="7">J5/I5*100</f>
        <v>#DIV/0!</v>
      </c>
      <c r="L5" s="24">
        <f t="shared" ref="L5" si="8">((D5/3)*(SUM(E5:G5)))</f>
        <v>0</v>
      </c>
      <c r="M5" s="25" t="e">
        <f t="shared" ref="M5" si="9">L5/D5</f>
        <v>#DIV/0!</v>
      </c>
      <c r="N5" s="27" t="e">
        <f t="shared" ref="N5" si="10">ROUNDDOWN(M5,2)</f>
        <v>#DIV/0!</v>
      </c>
      <c r="O5" s="24" t="e">
        <f t="shared" ref="O5" si="11">N5*D5</f>
        <v>#DIV/0!</v>
      </c>
    </row>
    <row r="6" spans="1:30" s="20" customFormat="1" ht="15.75" customHeight="1" thickBot="1">
      <c r="A6" s="60" t="s">
        <v>19</v>
      </c>
      <c r="B6" s="61"/>
      <c r="C6" s="61"/>
      <c r="D6" s="62"/>
      <c r="E6" s="39">
        <f>E4*D4+E5*D5</f>
        <v>2400</v>
      </c>
      <c r="F6" s="39">
        <f>F4*D4+F5*D5</f>
        <v>4000</v>
      </c>
      <c r="G6" s="39">
        <f>G4*D4+G5*D5</f>
        <v>3200</v>
      </c>
      <c r="H6" s="28"/>
      <c r="I6" s="29"/>
      <c r="J6" s="30"/>
      <c r="K6" s="30"/>
      <c r="L6" s="31"/>
      <c r="M6" s="32"/>
      <c r="N6" s="33"/>
      <c r="O6" s="31"/>
    </row>
    <row r="7" spans="1:30" ht="21" customHeight="1" thickBot="1">
      <c r="A7" s="48" t="s">
        <v>18</v>
      </c>
      <c r="B7" s="49"/>
      <c r="C7" s="49"/>
      <c r="D7" s="49"/>
      <c r="E7" s="49"/>
      <c r="F7" s="49"/>
      <c r="G7" s="49"/>
      <c r="H7" s="15"/>
      <c r="I7" s="15"/>
      <c r="J7" s="15"/>
      <c r="K7" s="15"/>
      <c r="L7" s="16"/>
      <c r="M7" s="17"/>
      <c r="N7" s="53">
        <v>3200</v>
      </c>
      <c r="O7" s="54"/>
      <c r="Q7" s="37"/>
    </row>
    <row r="8" spans="1:30" ht="36" customHeight="1">
      <c r="A8" s="50" t="s">
        <v>10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spans="1:30" ht="15" customHeight="1">
      <c r="A9" s="2" t="s">
        <v>15</v>
      </c>
    </row>
    <row r="10" spans="1:30" ht="62.25" customHeight="1">
      <c r="A10" s="47" t="s">
        <v>28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3" spans="1:30" ht="15.75">
      <c r="G13" s="19"/>
    </row>
    <row r="14" spans="1:30" ht="15.75">
      <c r="A14" s="45" t="s">
        <v>25</v>
      </c>
      <c r="B14" s="45"/>
    </row>
    <row r="15" spans="1:30" ht="15.75">
      <c r="A15" s="45" t="s">
        <v>20</v>
      </c>
      <c r="B15" s="45"/>
    </row>
    <row r="16" spans="1:30" ht="15.75">
      <c r="A16" s="45"/>
      <c r="B16" s="45"/>
      <c r="N16" s="46" t="s">
        <v>26</v>
      </c>
      <c r="O16" s="46"/>
    </row>
    <row r="18" spans="1:2" ht="15.75">
      <c r="A18" s="44" t="s">
        <v>29</v>
      </c>
      <c r="B18" s="44"/>
    </row>
  </sheetData>
  <mergeCells count="18">
    <mergeCell ref="A1:O1"/>
    <mergeCell ref="N7:O7"/>
    <mergeCell ref="C2:C3"/>
    <mergeCell ref="D2:D3"/>
    <mergeCell ref="I2:K2"/>
    <mergeCell ref="L2:O2"/>
    <mergeCell ref="E2:G2"/>
    <mergeCell ref="A6:D6"/>
    <mergeCell ref="A10:O10"/>
    <mergeCell ref="A7:G7"/>
    <mergeCell ref="A8:L8"/>
    <mergeCell ref="A2:A3"/>
    <mergeCell ref="B2:B3"/>
    <mergeCell ref="A18:B18"/>
    <mergeCell ref="A14:B14"/>
    <mergeCell ref="A15:B15"/>
    <mergeCell ref="A16:B16"/>
    <mergeCell ref="N16:O16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Василий</cp:lastModifiedBy>
  <cp:lastPrinted>2023-09-05T06:59:22Z</cp:lastPrinted>
  <dcterms:created xsi:type="dcterms:W3CDTF">2014-01-15T18:15:09Z</dcterms:created>
  <dcterms:modified xsi:type="dcterms:W3CDTF">2026-08-12T10:26:34Z</dcterms:modified>
</cp:coreProperties>
</file>