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236F2291-ADFD-4C7D-83D0-C1E5CC7B9184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НМЦК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7" i="1" l="1"/>
  <c r="L16" i="1"/>
  <c r="H17" i="1" l="1"/>
  <c r="I17" i="1"/>
  <c r="J17" i="1" s="1"/>
  <c r="M17" i="1"/>
  <c r="M16" i="1" l="1"/>
  <c r="M18" i="1" s="1"/>
  <c r="I16" i="1"/>
  <c r="H16" i="1"/>
  <c r="J16" i="1" l="1"/>
</calcChain>
</file>

<file path=xl/sharedStrings.xml><?xml version="1.0" encoding="utf-8"?>
<sst xmlns="http://schemas.openxmlformats.org/spreadsheetml/2006/main" count="28" uniqueCount="27">
  <si>
    <t>№ п/п</t>
  </si>
  <si>
    <t>Ед. изм.</t>
  </si>
  <si>
    <t>Среднее квадратичное отклонение</t>
  </si>
  <si>
    <t>Средняя арифм. цена</t>
  </si>
  <si>
    <t>Коэфф. вариации (%)</t>
  </si>
  <si>
    <t>Приложение
к обоснованию начальной (максимальной) цены контракта</t>
  </si>
  <si>
    <t xml:space="preserve">Приложение: Расчет начальной (максимальной) цены контракта </t>
  </si>
  <si>
    <t>Итого:</t>
  </si>
  <si>
    <t>РАСЧЕТ НАЧАЛЬНОЙ (МАКСИМАЛЬНОЙ) ЦЕНЫ КОНТРАКТА</t>
  </si>
  <si>
    <t>Сумма</t>
  </si>
  <si>
    <t xml:space="preserve">ОБОСНОВАНИЕ НАЧАЛЬНОЙ (МАКСИМАЛЬНОЙ) ЦЕНЫ КОНТРАКТА
</t>
  </si>
  <si>
    <t>Кол-во</t>
  </si>
  <si>
    <t>Обоснование начальной (максимальной) цены контракта: 
Расчет начальной (максимальной) цены контракта (НМЦК) осуществляется по формуле:
 где:</t>
  </si>
  <si>
    <t>где: V - коэффициент вариации;   
                                                - среднее квадратичное отклонение; 
      - цена единицы товара, работы, услуги, указанная в источнике с номером i;
&lt;ц&gt; - средняя арифметическая величина цены единицы товара, работы, услуги;
   n - количество значений, используемых в расчете.</t>
  </si>
  <si>
    <t>НДС, %</t>
  </si>
  <si>
    <t>Цена за единицу с НДС</t>
  </si>
  <si>
    <t>Источник ценовой информации № 1 без НДС</t>
  </si>
  <si>
    <t>Источник ценовой информации № 2 без НДС</t>
  </si>
  <si>
    <t>Источник ценовой информации № 3 без НДС</t>
  </si>
  <si>
    <t xml:space="preserve">n - количество позиций ;
НЦЕi - начальная цена единицы i-й позиции , определяемая в соответствии с настоящим порядком (по применимости);
НДС - налог на добавленную стоимость (если применимо);
Vi - количество (объем) i-й позиции закупаемого товара.
В целях определения однородности совокупности значений выявленных цен, используемых в расчетах в соответствии с настоящим порядком, заказчиком определяется коэффициент вариации по следующей формуле:
</t>
  </si>
  <si>
    <t xml:space="preserve">Начальная (максимальная) цена контракта сформирована Заказчиком на основании информации, предоставленной Поставщиками о ценах на товары, являющиеся объектом закупки (Приложение): 
Источник ценовой информации № 1 - ком.предложение
Источник ценовой информации № 2 -https://zakupki.gov.ru/epz/contract/contractCard/document-info.html?reestrNumber=2300400439324000003&amp;contractInfoId=91697652
Источник ценовой информации № 3 - https://zakupki.gov.ru/epz/contract/contractCard/document-info.html?reestrNumber=1890101591324000110&amp;contractInfoId=95672423
</t>
  </si>
  <si>
    <t>Наименование услуги</t>
  </si>
  <si>
    <t>шт.</t>
  </si>
  <si>
    <t>Дата подготовки обоснования НМЦК: 29.06.2026г.</t>
  </si>
  <si>
    <t>Автоматический выключатель Legrand DX 2-полюсный 20A -2М (тип С) (автомат электрический) 003434</t>
  </si>
  <si>
    <t>Коннектор МС4 30А</t>
  </si>
  <si>
    <t>В результате проведенного расчета решено НМЦК учитывать минимальное значение: 4 531 (Четыре тысячи пятьсот тридцать один) рубль 67 коп.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</si>
</sst>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4" fillId="0" borderId="0" xfId="0" applyFont="1" applyAlignment="1">
      <alignment horizontal="right" vertical="top" wrapText="1"/>
    </xf>
    <xf numFmtId="0" fontId="3" fillId="0" borderId="0" xfId="0" applyFont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right" vertical="top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vertical="top" wrapText="1"/>
    </xf>
    <xf numFmtId="0" fontId="7" fillId="0" borderId="1" xfId="0" applyFont="1" applyBorder="1" applyAlignment="1">
      <alignment horizontal="center" vertical="center" wrapText="1"/>
    </xf>
    <xf numFmtId="4" fontId="7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top" wrapText="1"/>
    </xf>
    <xf numFmtId="0" fontId="4" fillId="2" borderId="0" xfId="0" applyFont="1" applyFill="1" applyAlignment="1"/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top" wrapText="1"/>
    </xf>
    <xf numFmtId="4" fontId="7" fillId="0" borderId="1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top" wrapText="1"/>
    </xf>
    <xf numFmtId="0" fontId="4" fillId="2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justify" wrapText="1"/>
    </xf>
    <xf numFmtId="0" fontId="4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top" wrapText="1"/>
    </xf>
    <xf numFmtId="0" fontId="6" fillId="0" borderId="3" xfId="0" applyFont="1" applyBorder="1" applyAlignment="1">
      <alignment horizontal="right" vertical="top" wrapText="1"/>
    </xf>
    <xf numFmtId="0" fontId="6" fillId="0" borderId="4" xfId="0" applyFont="1" applyBorder="1" applyAlignment="1">
      <alignment horizontal="right" vertical="top" wrapText="1"/>
    </xf>
    <xf numFmtId="0" fontId="6" fillId="0" borderId="5" xfId="0" applyFont="1" applyBorder="1" applyAlignment="1">
      <alignment horizontal="right" vertical="top" wrapText="1"/>
    </xf>
    <xf numFmtId="0" fontId="4" fillId="2" borderId="0" xfId="0" applyFont="1" applyFill="1" applyAlignment="1">
      <alignment horizontal="left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276225</xdr:colOff>
      <xdr:row>2</xdr:row>
      <xdr:rowOff>142875</xdr:rowOff>
    </xdr:from>
    <xdr:to>
      <xdr:col>9</xdr:col>
      <xdr:colOff>352425</xdr:colOff>
      <xdr:row>2</xdr:row>
      <xdr:rowOff>409575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1175" y="2847975"/>
          <a:ext cx="17526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180975</xdr:colOff>
      <xdr:row>3</xdr:row>
      <xdr:rowOff>1000125</xdr:rowOff>
    </xdr:from>
    <xdr:to>
      <xdr:col>6</xdr:col>
      <xdr:colOff>561975</xdr:colOff>
      <xdr:row>3</xdr:row>
      <xdr:rowOff>1419225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38575" y="4257675"/>
          <a:ext cx="1209675" cy="4191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76200</xdr:colOff>
      <xdr:row>4</xdr:row>
      <xdr:rowOff>171450</xdr:rowOff>
    </xdr:from>
    <xdr:to>
      <xdr:col>1</xdr:col>
      <xdr:colOff>1333500</xdr:colOff>
      <xdr:row>4</xdr:row>
      <xdr:rowOff>714375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4991100"/>
          <a:ext cx="1590675" cy="5429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28575</xdr:colOff>
      <xdr:row>4</xdr:row>
      <xdr:rowOff>657225</xdr:rowOff>
    </xdr:from>
    <xdr:to>
      <xdr:col>0</xdr:col>
      <xdr:colOff>180975</xdr:colOff>
      <xdr:row>4</xdr:row>
      <xdr:rowOff>885825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5476875"/>
          <a:ext cx="152400" cy="2286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22"/>
  <sheetViews>
    <sheetView tabSelected="1" topLeftCell="A13" zoomScaleNormal="100" workbookViewId="0">
      <selection activeCell="A22" sqref="A22:M22"/>
    </sheetView>
  </sheetViews>
  <sheetFormatPr defaultRowHeight="15" x14ac:dyDescent="0.25"/>
  <cols>
    <col min="1" max="1" width="4.85546875" customWidth="1"/>
    <col min="2" max="2" width="23.28515625" customWidth="1"/>
    <col min="3" max="3" width="9.42578125" customWidth="1"/>
    <col min="4" max="4" width="6.7109375" customWidth="1"/>
    <col min="5" max="5" width="12" customWidth="1"/>
    <col min="6" max="7" width="12.140625" customWidth="1"/>
    <col min="8" max="8" width="12.42578125" customWidth="1"/>
    <col min="9" max="9" width="11.85546875" customWidth="1"/>
    <col min="10" max="10" width="8.42578125" customWidth="1"/>
    <col min="11" max="11" width="8.85546875" customWidth="1"/>
    <col min="12" max="12" width="11.5703125" customWidth="1"/>
    <col min="13" max="13" width="10.5703125" customWidth="1"/>
    <col min="14" max="14" width="2.7109375" customWidth="1"/>
  </cols>
  <sheetData>
    <row r="1" spans="1:14" ht="36" customHeight="1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6"/>
      <c r="N1" s="6"/>
    </row>
    <row r="2" spans="1:14" ht="19.5" customHeight="1" x14ac:dyDescent="0.25">
      <c r="A2" s="24" t="s">
        <v>10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43.15" customHeight="1" x14ac:dyDescent="0.25">
      <c r="A3" s="19" t="s">
        <v>12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23" customHeight="1" x14ac:dyDescent="0.25">
      <c r="A4" s="19" t="s">
        <v>19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10.45" customHeight="1" x14ac:dyDescent="0.25">
      <c r="A5" s="20" t="s">
        <v>13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</row>
    <row r="6" spans="1:14" ht="135" customHeight="1" x14ac:dyDescent="0.25">
      <c r="A6" s="23" t="s">
        <v>20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9"/>
      <c r="N6" s="9"/>
    </row>
    <row r="7" spans="1:14" x14ac:dyDescent="0.25">
      <c r="A7" s="22" t="s">
        <v>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</row>
    <row r="8" spans="1:14" ht="9.75" customHeight="1" x14ac:dyDescent="0.25"/>
    <row r="9" spans="1:14" x14ac:dyDescent="0.25">
      <c r="A9" s="21" t="s">
        <v>23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1" spans="1:14" ht="31.5" customHeight="1" x14ac:dyDescent="0.25">
      <c r="A11" s="18" t="s">
        <v>5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6"/>
      <c r="N11" s="6"/>
    </row>
    <row r="12" spans="1:14" ht="15.75" customHeight="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</row>
    <row r="13" spans="1:14" ht="15.75" customHeight="1" x14ac:dyDescent="0.25">
      <c r="A13" s="26" t="s">
        <v>8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</row>
    <row r="14" spans="1:14" ht="15.75" customHeight="1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</row>
    <row r="15" spans="1:14" s="12" customFormat="1" ht="65.25" customHeight="1" x14ac:dyDescent="0.25">
      <c r="A15" s="11" t="s">
        <v>0</v>
      </c>
      <c r="B15" s="13" t="s">
        <v>21</v>
      </c>
      <c r="C15" s="11" t="s">
        <v>1</v>
      </c>
      <c r="D15" s="11" t="s">
        <v>11</v>
      </c>
      <c r="E15" s="11" t="s">
        <v>16</v>
      </c>
      <c r="F15" s="11" t="s">
        <v>17</v>
      </c>
      <c r="G15" s="11" t="s">
        <v>18</v>
      </c>
      <c r="H15" s="7" t="s">
        <v>3</v>
      </c>
      <c r="I15" s="7" t="s">
        <v>2</v>
      </c>
      <c r="J15" s="7" t="s">
        <v>4</v>
      </c>
      <c r="K15" s="7" t="s">
        <v>14</v>
      </c>
      <c r="L15" s="7" t="s">
        <v>15</v>
      </c>
      <c r="M15" s="7" t="s">
        <v>9</v>
      </c>
    </row>
    <row r="16" spans="1:14" s="15" customFormat="1" ht="48" customHeight="1" x14ac:dyDescent="0.25">
      <c r="A16" s="7">
        <v>1</v>
      </c>
      <c r="B16" s="7" t="s">
        <v>24</v>
      </c>
      <c r="C16" s="7" t="s">
        <v>22</v>
      </c>
      <c r="D16" s="7">
        <v>2</v>
      </c>
      <c r="E16" s="8">
        <v>1760</v>
      </c>
      <c r="F16" s="8">
        <v>1710</v>
      </c>
      <c r="G16" s="8">
        <v>1650</v>
      </c>
      <c r="H16" s="14">
        <f t="shared" ref="H16" si="0">ROUND(AVERAGE(E16:G16),2)</f>
        <v>1706.67</v>
      </c>
      <c r="I16" s="14">
        <f t="shared" ref="I16" si="1">STDEV(E16:G16)</f>
        <v>55.075705472861017</v>
      </c>
      <c r="J16" s="14">
        <f t="shared" ref="J16" si="2">I16/H16*100</f>
        <v>3.2270858146484684</v>
      </c>
      <c r="K16" s="17">
        <v>0</v>
      </c>
      <c r="L16" s="14">
        <f>(E16+F16+G16)/3</f>
        <v>1706.6666666666667</v>
      </c>
      <c r="M16" s="8">
        <f>L16*D16</f>
        <v>3413.3333333333335</v>
      </c>
    </row>
    <row r="17" spans="1:14" s="15" customFormat="1" ht="48" customHeight="1" x14ac:dyDescent="0.25">
      <c r="A17" s="7">
        <v>2</v>
      </c>
      <c r="B17" s="7" t="s">
        <v>25</v>
      </c>
      <c r="C17" s="7" t="s">
        <v>22</v>
      </c>
      <c r="D17" s="7">
        <v>5</v>
      </c>
      <c r="E17" s="8">
        <v>144</v>
      </c>
      <c r="F17" s="8">
        <v>170</v>
      </c>
      <c r="G17" s="8">
        <v>357</v>
      </c>
      <c r="H17" s="14">
        <f t="shared" ref="H17" si="3">ROUND(AVERAGE(E17:G17),2)</f>
        <v>223.67</v>
      </c>
      <c r="I17" s="14">
        <f t="shared" ref="I17" si="4">STDEV(E17:G17)</f>
        <v>116.19954102032128</v>
      </c>
      <c r="J17" s="14">
        <f t="shared" ref="J17" si="5">I17/H17*100</f>
        <v>51.951330540672103</v>
      </c>
      <c r="K17" s="17">
        <v>1</v>
      </c>
      <c r="L17" s="14">
        <f>(E17+F17+G17)/3</f>
        <v>223.66666666666666</v>
      </c>
      <c r="M17" s="8">
        <f t="shared" ref="M17" si="6">L17*D17</f>
        <v>1118.3333333333333</v>
      </c>
    </row>
    <row r="18" spans="1:14" ht="15" customHeight="1" x14ac:dyDescent="0.25">
      <c r="A18" s="27" t="s">
        <v>7</v>
      </c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9"/>
      <c r="M18" s="16">
        <f>SUM(M16:M17)</f>
        <v>4531.666666666667</v>
      </c>
    </row>
    <row r="19" spans="1:14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3"/>
    </row>
    <row r="20" spans="1:14" ht="27" customHeight="1" x14ac:dyDescent="0.25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  <c r="N20" s="10"/>
    </row>
    <row r="21" spans="1:14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</row>
    <row r="22" spans="1:14" ht="17.25" customHeight="1" x14ac:dyDescent="0.25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6"/>
    </row>
  </sheetData>
  <mergeCells count="13">
    <mergeCell ref="A22:M22"/>
    <mergeCell ref="A13:N13"/>
    <mergeCell ref="A11:L11"/>
    <mergeCell ref="A18:L18"/>
    <mergeCell ref="A20:M20"/>
    <mergeCell ref="A1:L1"/>
    <mergeCell ref="A4:N4"/>
    <mergeCell ref="A5:N5"/>
    <mergeCell ref="A9:N9"/>
    <mergeCell ref="A7:N7"/>
    <mergeCell ref="A6:L6"/>
    <mergeCell ref="A2:N2"/>
    <mergeCell ref="A3:N3"/>
  </mergeCells>
  <phoneticPr fontId="9" type="noConversion"/>
  <pageMargins left="0.39370078740157483" right="0.19685039370078741" top="0.39370078740157483" bottom="0.39370078740157483" header="0.51181102362204722" footer="0.51181102362204722"/>
  <pageSetup paperSize="9" scale="96" fitToHeight="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НМЦК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2026-06-29T04:25:44Z</dcterms:modified>
</cp:coreProperties>
</file>