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b7\жку\ОЖКО\Договоры\2026\ПДД\22. проф лист\"/>
    </mc:Choice>
  </mc:AlternateContent>
  <bookViews>
    <workbookView xWindow="-120" yWindow="-120" windowWidth="19440" windowHeight="15000"/>
  </bookViews>
  <sheets>
    <sheet name="Лист3" sheetId="3" r:id="rId1"/>
    <sheet name="Лист3 (2)" sheetId="5" r:id="rId2"/>
    <sheet name="Лист1" sheetId="4" r:id="rId3"/>
  </sheets>
  <definedNames>
    <definedName name="_xlnm.Print_Area" localSheetId="0">Лист3!$A$1:$AV$29</definedName>
    <definedName name="_xlnm.Print_Area" localSheetId="1">'Лист3 (2)'!$A$1:$AV$14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AI12" i="5" l="1"/>
  <c r="AI13" i="5" s="1"/>
  <c r="U12" i="5"/>
  <c r="U13" i="5" s="1"/>
  <c r="E12" i="5"/>
  <c r="E13" i="5" s="1"/>
  <c r="AI10" i="5"/>
  <c r="AI11" i="5" s="1"/>
  <c r="U10" i="5"/>
  <c r="U11" i="5" s="1"/>
  <c r="E10" i="5"/>
  <c r="E11" i="5" s="1"/>
  <c r="AJ21" i="3"/>
  <c r="AJ22" i="3" s="1"/>
  <c r="V21" i="3"/>
  <c r="V22" i="3" s="1"/>
  <c r="F21" i="3"/>
  <c r="F22" i="3" s="1"/>
  <c r="AJ19" i="3"/>
  <c r="AJ20" i="3" s="1"/>
  <c r="V19" i="3"/>
  <c r="V20" i="3" s="1"/>
  <c r="F19" i="3"/>
  <c r="F20" i="3" s="1"/>
  <c r="AJ17" i="3"/>
  <c r="AJ18" i="3" s="1"/>
  <c r="V17" i="3"/>
  <c r="V18" i="3" s="1"/>
  <c r="F17" i="3"/>
  <c r="F18" i="3" s="1"/>
  <c r="AJ15" i="3"/>
  <c r="AJ16" i="3" s="1"/>
  <c r="V15" i="3"/>
  <c r="V16" i="3" s="1"/>
  <c r="F15" i="3"/>
  <c r="F16" i="3" s="1"/>
  <c r="AJ13" i="3"/>
  <c r="AJ14" i="3" s="1"/>
  <c r="V13" i="3"/>
  <c r="V14" i="3" s="1"/>
  <c r="AD23" i="3" s="1"/>
  <c r="F14" i="3"/>
  <c r="L23" i="3" l="1"/>
  <c r="AR23" i="3"/>
  <c r="K14" i="5"/>
  <c r="AC14" i="5"/>
  <c r="AQ14" i="5"/>
</calcChain>
</file>

<file path=xl/sharedStrings.xml><?xml version="1.0" encoding="utf-8"?>
<sst xmlns="http://schemas.openxmlformats.org/spreadsheetml/2006/main" count="162" uniqueCount="56">
  <si>
    <t xml:space="preserve">Расчет и обоснование цены контракта, заключаемого с единственным поставщиком на </t>
  </si>
  <si>
    <t>в количестве</t>
  </si>
  <si>
    <t>килограмм</t>
  </si>
  <si>
    <t>год</t>
  </si>
  <si>
    <t>Используемый метод
определения цены контракта</t>
  </si>
  <si>
    <t>Метод сопоставимых рыночных цен (Анализ рынка)</t>
  </si>
  <si>
    <r>
      <rPr>
        <sz val="10"/>
        <color theme="1"/>
        <rFont val="Times New Roman"/>
        <family val="1"/>
        <charset val="204"/>
      </rPr>
      <t xml:space="preserve">Расчет  цены 
контракта: ЦКрын= V/n*∑ni=1* Цi, где 
</t>
    </r>
    <r>
      <rPr>
        <b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indexed="8"/>
        <rFont val="Times New Roman"/>
        <family val="1"/>
        <charset val="204"/>
      </rPr>
      <t>n-</t>
    </r>
    <r>
      <rPr>
        <sz val="10"/>
        <color indexed="8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indexed="8"/>
        <rFont val="Times New Roman"/>
        <family val="1"/>
        <charset val="204"/>
      </rPr>
      <t>Цi</t>
    </r>
    <r>
      <rPr>
        <sz val="10"/>
        <color indexed="8"/>
        <rFont val="Times New Roman"/>
        <family val="1"/>
        <charset val="204"/>
      </rPr>
      <t>- цена единицы товара</t>
    </r>
  </si>
  <si>
    <t>Основные характеристики объекта закупки</t>
  </si>
  <si>
    <t>Количество</t>
  </si>
  <si>
    <t>Поставщик №1</t>
  </si>
  <si>
    <t>Поставщик №2</t>
  </si>
  <si>
    <t>Поставщик №3</t>
  </si>
  <si>
    <t>/</t>
  </si>
  <si>
    <t>*</t>
  </si>
  <si>
    <t>⁼</t>
  </si>
  <si>
    <t>ЦКрын =</t>
  </si>
  <si>
    <t>Мука пшеничная, хлебопекарная, 1 сорт, ГОСТ 26574-2017</t>
  </si>
  <si>
    <t>Мука пшеничная, хлебопекарная, 2 сорт, ГОСТ 26574-2017</t>
  </si>
  <si>
    <t>продовольственную продукцию  (ГОЗ)</t>
  </si>
  <si>
    <t>Количество(кг)</t>
  </si>
  <si>
    <t>Расчет  цены 
контракта: ЦКрын= V/n*∑ni=1* Цi, где 
V- количество (объем)
 закупаемого товара;
n-  количество значений, используемых в расчете;
i – номер источника ценовой информации
Цi- цена единицы товара</t>
  </si>
  <si>
    <t>Количество(к-т.)</t>
  </si>
  <si>
    <t xml:space="preserve">ФКУ </t>
  </si>
  <si>
    <t>ИК-4</t>
  </si>
  <si>
    <t>УФСИН</t>
  </si>
  <si>
    <t>ФКУ ИК-10 УФСИН России по Астраханской области
вх.485 от 22.06.2022
исх-30/37/19-5152
от 21.06.2022</t>
  </si>
  <si>
    <t>ФКУ ИК-6 ГУФСИН России по Тульской области
вх.484 от 22.06.2022
исх-73/ТО/46-2687
от 20.06.2022</t>
  </si>
  <si>
    <t>России по Томской области</t>
  </si>
  <si>
    <t>Вх.:</t>
  </si>
  <si>
    <t>от</t>
  </si>
  <si>
    <t>Исх.:№</t>
  </si>
  <si>
    <t>72/ТО/4/20-6280</t>
  </si>
  <si>
    <t>Рацион питания для осужденных, пдозреваемых и обвиняемых в совершении преступлений (вариант 1)</t>
  </si>
  <si>
    <t>Рацион питания для осужденных, пдозреваемых и обвиняемых в совершении преступлений (вариант 2)</t>
  </si>
  <si>
    <t>Поставщик № 1</t>
  </si>
  <si>
    <t>Поставщик № 2</t>
  </si>
  <si>
    <t>Поставщик № 3</t>
  </si>
  <si>
    <t>Ед. изм.</t>
  </si>
  <si>
    <t>Профнастил С-8 4*1,2 (8017) толщина 0,4мм</t>
  </si>
  <si>
    <t>Угол наружний 50*50*2000мм (8017)</t>
  </si>
  <si>
    <t>Угол внутренний 100*100*2500мм (8017)</t>
  </si>
  <si>
    <t>Планка ветровая 90*120 (8017)</t>
  </si>
  <si>
    <t>Саморез 4,8*35мм (8017)</t>
  </si>
  <si>
    <t>м2</t>
  </si>
  <si>
    <t>м</t>
  </si>
  <si>
    <t>шт</t>
  </si>
  <si>
    <t>вх. 202 от 06.08.2026                                             Исх. б/н от 03.08.2026</t>
  </si>
  <si>
    <t>вх. 203 от 06.08.2026                                             Исх.  ТО-121 от 27.07.2026</t>
  </si>
  <si>
    <t>Инженер ЖКО</t>
  </si>
  <si>
    <t xml:space="preserve">младший лейтенант внутренней службы </t>
  </si>
  <si>
    <t xml:space="preserve">Расчет и обоснование цены контракта </t>
  </si>
  <si>
    <t>А.О Шайнуров</t>
  </si>
  <si>
    <t>на поставку строительных материалов для ФКУ БМТиВС ГУФСИН России по Новосибирской области</t>
  </si>
  <si>
    <t>вх. 214 от 17.08.2026                                             Исх. УТнсц025882 от 17.08.2026</t>
  </si>
  <si>
    <r>
      <t xml:space="preserve">Расчет  цены 
контракта: ЦКрын= V/n*∑ni=1* Цi, где 
</t>
    </r>
    <r>
      <rPr>
        <b/>
        <sz val="12"/>
        <color indexed="8"/>
        <rFont val="PT Astra Serif"/>
        <family val="1"/>
        <charset val="204"/>
      </rPr>
      <t>V</t>
    </r>
    <r>
      <rPr>
        <sz val="12"/>
        <color indexed="8"/>
        <rFont val="PT Astra Serif"/>
        <family val="1"/>
        <charset val="204"/>
      </rPr>
      <t xml:space="preserve">- количество (объем)
 закупаемого товара;
</t>
    </r>
    <r>
      <rPr>
        <b/>
        <i/>
        <sz val="12"/>
        <color indexed="8"/>
        <rFont val="PT Astra Serif"/>
        <family val="1"/>
        <charset val="204"/>
      </rPr>
      <t>n-</t>
    </r>
    <r>
      <rPr>
        <sz val="12"/>
        <color indexed="8"/>
        <rFont val="PT Astra Serif"/>
        <family val="1"/>
        <charset val="204"/>
      </rPr>
      <t xml:space="preserve">  количество значений, используемых в расчете;
</t>
    </r>
    <r>
      <rPr>
        <b/>
        <i/>
        <sz val="12"/>
        <color indexed="8"/>
        <rFont val="PT Astra Serif"/>
        <family val="1"/>
        <charset val="204"/>
      </rPr>
      <t xml:space="preserve">i </t>
    </r>
    <r>
      <rPr>
        <sz val="12"/>
        <color indexed="8"/>
        <rFont val="PT Astra Serif"/>
        <family val="1"/>
        <charset val="204"/>
      </rPr>
      <t xml:space="preserve">– номер источника ценовой информации
</t>
    </r>
    <r>
      <rPr>
        <b/>
        <i/>
        <sz val="12"/>
        <color indexed="8"/>
        <rFont val="PT Astra Serif"/>
        <family val="1"/>
        <charset val="204"/>
      </rPr>
      <t>Цi</t>
    </r>
    <r>
      <rPr>
        <sz val="12"/>
        <color indexed="8"/>
        <rFont val="PT Astra Serif"/>
        <family val="1"/>
        <charset val="204"/>
      </rPr>
      <t>- цена единицы товара</t>
    </r>
  </si>
  <si>
    <r>
      <t xml:space="preserve">В результате исследования рынка,  цена контракта установлена по минимальной цене коммерческого предложения № 3 и составляет:   </t>
    </r>
    <r>
      <rPr>
        <b/>
        <sz val="12"/>
        <rFont val="PT Astra Serif"/>
        <family val="1"/>
        <charset val="204"/>
      </rPr>
      <t>42 163 рублей 34 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</si>
</sst>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\ ##0.00&quot;р.&quot;;[Red]\-#\ ##0.00&quot;р.&quot;"/>
    <numFmt numFmtId="165" formatCode="dd\.mm\.yyyy"/>
    <numFmt numFmtId="166" formatCode="#\ ##0.00"/>
    <numFmt numFmtId="167" formatCode="#\ ##0.00&quot;р.&quot;"/>
    <numFmt numFmtId="168" formatCode="#\ ##0.000&quot;р.&quot;"/>
  </numFmts>
  <fonts count="30" x14ac:knownFonts="1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0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i/>
      <sz val="12"/>
      <color indexed="8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i/>
      <u/>
      <sz val="12"/>
      <color theme="1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7" fillId="0" borderId="1" xfId="0" applyNumberFormat="1" applyFont="1" applyBorder="1"/>
    <xf numFmtId="0" fontId="8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2" fillId="0" borderId="5" xfId="0" applyFont="1" applyBorder="1"/>
    <xf numFmtId="166" fontId="3" fillId="0" borderId="5" xfId="0" applyNumberFormat="1" applyFont="1" applyBorder="1"/>
    <xf numFmtId="166" fontId="3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/>
    <xf numFmtId="166" fontId="10" fillId="0" borderId="1" xfId="0" applyNumberFormat="1" applyFont="1" applyBorder="1"/>
    <xf numFmtId="166" fontId="10" fillId="0" borderId="1" xfId="0" applyNumberFormat="1" applyFont="1" applyBorder="1" applyAlignment="1">
      <alignment horizontal="left"/>
    </xf>
    <xf numFmtId="0" fontId="11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67" fontId="3" fillId="0" borderId="14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166" fontId="10" fillId="0" borderId="16" xfId="0" applyNumberFormat="1" applyFont="1" applyBorder="1" applyAlignment="1">
      <alignment horizontal="left"/>
    </xf>
    <xf numFmtId="166" fontId="10" fillId="0" borderId="12" xfId="0" applyNumberFormat="1" applyFont="1" applyBorder="1" applyAlignment="1">
      <alignment horizontal="left"/>
    </xf>
    <xf numFmtId="166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5" fillId="0" borderId="0" xfId="0" applyFont="1"/>
    <xf numFmtId="168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68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68" fontId="3" fillId="0" borderId="4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0" xfId="0" applyFont="1"/>
    <xf numFmtId="165" fontId="21" fillId="0" borderId="0" xfId="0" applyNumberFormat="1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165" fontId="23" fillId="0" borderId="1" xfId="0" applyNumberFormat="1" applyFont="1" applyBorder="1"/>
    <xf numFmtId="0" fontId="28" fillId="0" borderId="20" xfId="0" applyFont="1" applyBorder="1" applyAlignment="1">
      <alignment vertical="center"/>
    </xf>
    <xf numFmtId="166" fontId="21" fillId="0" borderId="4" xfId="0" applyNumberFormat="1" applyFont="1" applyBorder="1" applyAlignment="1">
      <alignment horizontal="center" vertical="center" textRotation="90" wrapText="1"/>
    </xf>
    <xf numFmtId="0" fontId="21" fillId="0" borderId="5" xfId="0" applyFont="1" applyBorder="1"/>
    <xf numFmtId="166" fontId="21" fillId="0" borderId="5" xfId="0" applyNumberFormat="1" applyFont="1" applyBorder="1"/>
    <xf numFmtId="166" fontId="21" fillId="0" borderId="5" xfId="0" applyNumberFormat="1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166" fontId="21" fillId="0" borderId="9" xfId="0" applyNumberFormat="1" applyFont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166" fontId="21" fillId="0" borderId="5" xfId="0" applyNumberFormat="1" applyFont="1" applyBorder="1" applyAlignment="1">
      <alignment horizontal="center" vertical="center"/>
    </xf>
    <xf numFmtId="166" fontId="21" fillId="0" borderId="8" xfId="0" applyNumberFormat="1" applyFont="1" applyBorder="1" applyAlignment="1">
      <alignment horizontal="center" vertical="center" textRotation="90" wrapText="1"/>
    </xf>
    <xf numFmtId="167" fontId="21" fillId="0" borderId="14" xfId="0" applyNumberFormat="1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166" fontId="21" fillId="0" borderId="1" xfId="0" applyNumberFormat="1" applyFont="1" applyBorder="1"/>
    <xf numFmtId="166" fontId="21" fillId="0" borderId="16" xfId="0" applyNumberFormat="1" applyFont="1" applyBorder="1"/>
    <xf numFmtId="166" fontId="21" fillId="0" borderId="12" xfId="0" applyNumberFormat="1" applyFont="1" applyBorder="1"/>
    <xf numFmtId="166" fontId="21" fillId="0" borderId="8" xfId="0" applyNumberFormat="1" applyFont="1" applyBorder="1" applyAlignment="1">
      <alignment horizontal="center"/>
    </xf>
    <xf numFmtId="166" fontId="21" fillId="0" borderId="1" xfId="0" applyNumberFormat="1" applyFont="1" applyBorder="1" applyAlignment="1">
      <alignment horizontal="center"/>
    </xf>
    <xf numFmtId="166" fontId="21" fillId="0" borderId="11" xfId="0" applyNumberFormat="1" applyFont="1" applyBorder="1" applyAlignment="1">
      <alignment horizontal="center"/>
    </xf>
    <xf numFmtId="166" fontId="21" fillId="0" borderId="12" xfId="0" applyNumberFormat="1" applyFont="1" applyBorder="1" applyAlignment="1">
      <alignment horizontal="center"/>
    </xf>
    <xf numFmtId="166" fontId="21" fillId="0" borderId="20" xfId="0" applyNumberFormat="1" applyFont="1" applyBorder="1" applyAlignment="1">
      <alignment horizontal="center"/>
    </xf>
    <xf numFmtId="166" fontId="21" fillId="0" borderId="16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5" fontId="23" fillId="0" borderId="0" xfId="0" applyNumberFormat="1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166" fontId="21" fillId="0" borderId="5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66" fontId="21" fillId="0" borderId="5" xfId="0" applyNumberFormat="1" applyFont="1" applyBorder="1" applyAlignment="1">
      <alignment horizontal="center" vertical="center"/>
    </xf>
    <xf numFmtId="167" fontId="21" fillId="0" borderId="8" xfId="0" applyNumberFormat="1" applyFont="1" applyBorder="1" applyAlignment="1">
      <alignment horizontal="center" vertical="center"/>
    </xf>
    <xf numFmtId="167" fontId="21" fillId="0" borderId="1" xfId="0" applyNumberFormat="1" applyFont="1" applyBorder="1" applyAlignment="1">
      <alignment horizontal="center" vertical="center"/>
    </xf>
    <xf numFmtId="167" fontId="21" fillId="0" borderId="16" xfId="0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21" xfId="0" applyFont="1" applyBorder="1" applyAlignment="1">
      <alignment horizontal="center" vertical="center" textRotation="90" wrapText="1"/>
    </xf>
    <xf numFmtId="166" fontId="21" fillId="0" borderId="10" xfId="0" applyNumberFormat="1" applyFont="1" applyBorder="1" applyAlignment="1">
      <alignment horizontal="center" vertical="center" textRotation="90" wrapText="1"/>
    </xf>
    <xf numFmtId="166" fontId="21" fillId="0" borderId="15" xfId="0" applyNumberFormat="1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textRotation="90" wrapText="1" readingOrder="1"/>
    </xf>
    <xf numFmtId="0" fontId="21" fillId="0" borderId="21" xfId="0" applyFont="1" applyBorder="1" applyAlignment="1">
      <alignment horizontal="center" vertical="center" textRotation="90" wrapText="1" readingOrder="1"/>
    </xf>
    <xf numFmtId="0" fontId="21" fillId="0" borderId="15" xfId="0" applyFont="1" applyBorder="1" applyAlignment="1">
      <alignment horizontal="center" vertical="center" textRotation="90" wrapText="1" readingOrder="1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0" borderId="2" xfId="0" applyFont="1" applyBorder="1" applyAlignment="1">
      <alignment horizontal="left" wrapText="1"/>
    </xf>
    <xf numFmtId="0" fontId="21" fillId="0" borderId="3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1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6" fontId="10" fillId="0" borderId="12" xfId="0" applyNumberFormat="1" applyFont="1" applyBorder="1" applyAlignment="1">
      <alignment horizontal="left"/>
    </xf>
    <xf numFmtId="166" fontId="10" fillId="0" borderId="20" xfId="0" applyNumberFormat="1" applyFont="1" applyBorder="1" applyAlignment="1">
      <alignment horizontal="left"/>
    </xf>
    <xf numFmtId="166" fontId="10" fillId="0" borderId="8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left"/>
    </xf>
    <xf numFmtId="166" fontId="10" fillId="0" borderId="16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6" fontId="10" fillId="0" borderId="10" xfId="0" applyNumberFormat="1" applyFont="1" applyBorder="1" applyAlignment="1">
      <alignment horizontal="center" vertical="center" textRotation="90" wrapText="1"/>
    </xf>
    <xf numFmtId="166" fontId="10" fillId="0" borderId="15" xfId="0" applyNumberFormat="1" applyFont="1" applyBorder="1" applyAlignment="1">
      <alignment horizontal="center" vertical="center" textRotation="90" wrapText="1"/>
    </xf>
    <xf numFmtId="166" fontId="10" fillId="0" borderId="8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0" fillId="0" borderId="1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tabSelected="1" topLeftCell="A10" zoomScale="130" zoomScaleNormal="130" zoomScaleSheetLayoutView="120" workbookViewId="0">
      <selection activeCell="C21" sqref="C21:C22"/>
    </sheetView>
  </sheetViews>
  <sheetFormatPr defaultColWidth="9" defaultRowHeight="15" x14ac:dyDescent="0.25"/>
  <cols>
    <col min="1" max="1" width="9.140625" style="7" customWidth="1"/>
    <col min="2" max="2" width="8.5703125" style="7" customWidth="1"/>
    <col min="3" max="3" width="37.85546875" style="7" customWidth="1"/>
    <col min="4" max="5" width="3" style="7" customWidth="1"/>
    <col min="6" max="6" width="1.85546875" style="7" customWidth="1"/>
    <col min="7" max="7" width="0.85546875" style="7" customWidth="1"/>
    <col min="8" max="8" width="1.140625" style="7" customWidth="1"/>
    <col min="9" max="10" width="0.28515625" style="7" customWidth="1"/>
    <col min="11" max="11" width="1.42578125" style="7" customWidth="1"/>
    <col min="12" max="12" width="1" style="7" customWidth="1"/>
    <col min="13" max="13" width="2.85546875" style="7" customWidth="1"/>
    <col min="14" max="14" width="2.7109375" style="7" customWidth="1"/>
    <col min="15" max="15" width="1" style="7" customWidth="1"/>
    <col min="16" max="16" width="2.5703125" style="7" customWidth="1"/>
    <col min="17" max="17" width="1.5703125" style="7" customWidth="1"/>
    <col min="18" max="18" width="6.42578125" style="7" customWidth="1"/>
    <col min="19" max="19" width="1.140625" style="7" customWidth="1"/>
    <col min="20" max="20" width="1.5703125" style="7" customWidth="1"/>
    <col min="21" max="21" width="2" style="7" hidden="1" customWidth="1"/>
    <col min="22" max="22" width="2" style="7" customWidth="1"/>
    <col min="23" max="23" width="0.140625" style="7" customWidth="1"/>
    <col min="24" max="24" width="1.85546875" style="7" customWidth="1"/>
    <col min="25" max="25" width="1.5703125" style="7" customWidth="1"/>
    <col min="26" max="26" width="0.5703125" style="7" customWidth="1"/>
    <col min="27" max="27" width="1.5703125" style="7" customWidth="1"/>
    <col min="28" max="29" width="1.7109375" style="7" customWidth="1"/>
    <col min="30" max="30" width="0.85546875" style="7" customWidth="1"/>
    <col min="31" max="31" width="4" style="7" customWidth="1"/>
    <col min="32" max="32" width="1.42578125" style="7" customWidth="1"/>
    <col min="33" max="33" width="4.7109375" style="7" customWidth="1"/>
    <col min="34" max="34" width="0.28515625" style="7" customWidth="1"/>
    <col min="35" max="35" width="1.42578125" style="7" customWidth="1"/>
    <col min="36" max="36" width="2.28515625" style="7" customWidth="1"/>
    <col min="37" max="37" width="0.28515625" style="7" customWidth="1"/>
    <col min="38" max="38" width="1.5703125" style="7" customWidth="1"/>
    <col min="39" max="39" width="2.28515625" style="7" customWidth="1"/>
    <col min="40" max="40" width="0.28515625" style="7" customWidth="1"/>
    <col min="41" max="41" width="2" style="7" customWidth="1"/>
    <col min="42" max="43" width="1.85546875" style="7" customWidth="1"/>
    <col min="44" max="44" width="2.85546875" style="7" customWidth="1"/>
    <col min="45" max="45" width="2.5703125" style="7" customWidth="1"/>
    <col min="46" max="46" width="1.42578125" style="7" customWidth="1"/>
    <col min="47" max="47" width="2.140625" style="7" customWidth="1"/>
    <col min="48" max="48" width="1.28515625" style="7" customWidth="1"/>
    <col min="49" max="50" width="2.140625" style="7" customWidth="1"/>
    <col min="51" max="52" width="1.42578125" style="7" customWidth="1"/>
    <col min="53" max="53" width="1.85546875" style="7" customWidth="1"/>
    <col min="54" max="54" width="7.5703125" style="7" customWidth="1"/>
    <col min="55" max="57" width="2.140625" style="7" customWidth="1"/>
    <col min="58" max="58" width="2.42578125" style="7" customWidth="1"/>
    <col min="59" max="59" width="2.5703125" customWidth="1"/>
    <col min="60" max="60" width="10.28515625" customWidth="1"/>
  </cols>
  <sheetData>
    <row r="1" spans="1:72" ht="15.75" x14ac:dyDescent="0.25">
      <c r="A1" s="82" t="s">
        <v>50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</row>
    <row r="2" spans="1:72" ht="16.5" customHeight="1" x14ac:dyDescent="0.25">
      <c r="A2" s="130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</row>
    <row r="3" spans="1:72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</row>
    <row r="4" spans="1:72" s="4" customFormat="1" ht="15.75" customHeight="1" x14ac:dyDescent="0.25">
      <c r="A4" s="53"/>
      <c r="B4" s="53"/>
      <c r="C4" s="53"/>
      <c r="D4" s="53"/>
      <c r="E4" s="53"/>
      <c r="F4" s="53"/>
      <c r="G4" s="53"/>
      <c r="H4" s="53"/>
      <c r="I4" s="84" t="s">
        <v>1</v>
      </c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53"/>
      <c r="X4" s="84" t="s">
        <v>2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53"/>
      <c r="AV4" s="54"/>
      <c r="AW4" s="34"/>
      <c r="AX4" s="34"/>
      <c r="AY4" s="34"/>
      <c r="AZ4" s="34"/>
      <c r="BA4" s="34"/>
      <c r="BB4" s="34"/>
      <c r="BC4" s="34"/>
      <c r="BD4" s="34"/>
      <c r="BE4" s="34"/>
      <c r="BF4" s="34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</row>
    <row r="5" spans="1:72" s="5" customFormat="1" ht="15.7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85"/>
      <c r="AF5" s="85"/>
      <c r="AG5" s="85"/>
      <c r="AH5" s="55"/>
      <c r="AI5" s="55"/>
      <c r="AJ5" s="86">
        <v>46252</v>
      </c>
      <c r="AK5" s="86"/>
      <c r="AL5" s="86"/>
      <c r="AM5" s="86"/>
      <c r="AN5" s="86"/>
      <c r="AO5" s="86"/>
      <c r="AP5" s="86"/>
      <c r="AQ5" s="86"/>
      <c r="AR5" s="85" t="s">
        <v>3</v>
      </c>
      <c r="AS5" s="85"/>
      <c r="AT5" s="85"/>
      <c r="AU5" s="55"/>
      <c r="AV5" s="56"/>
      <c r="AW5" s="36"/>
      <c r="AX5" s="36"/>
      <c r="AY5" s="36"/>
      <c r="AZ5" s="36"/>
      <c r="BA5" s="36"/>
      <c r="BB5" s="36"/>
      <c r="BC5" s="36"/>
      <c r="BD5" s="36"/>
      <c r="BE5" s="36"/>
      <c r="BF5" s="36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</row>
    <row r="6" spans="1:72" s="5" customFormat="1" ht="9.75" customHeight="1" thickBot="1" x14ac:dyDescent="0.3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36"/>
      <c r="AX6" s="36"/>
      <c r="AY6" s="36"/>
      <c r="AZ6" s="36"/>
      <c r="BA6" s="36"/>
      <c r="BB6" s="36"/>
      <c r="BC6" s="36"/>
      <c r="BD6" s="36"/>
      <c r="BE6" s="36"/>
      <c r="BF6" s="36"/>
    </row>
    <row r="7" spans="1:72" x14ac:dyDescent="0.25">
      <c r="A7" s="125" t="s">
        <v>4</v>
      </c>
      <c r="B7" s="126"/>
      <c r="C7" s="98" t="s">
        <v>5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31"/>
      <c r="BJ7" s="40"/>
    </row>
    <row r="8" spans="1:72" ht="35.25" customHeight="1" thickBot="1" x14ac:dyDescent="0.3">
      <c r="A8" s="127"/>
      <c r="B8" s="128"/>
      <c r="C8" s="132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4"/>
    </row>
    <row r="9" spans="1:72" ht="37.5" customHeight="1" thickBot="1" x14ac:dyDescent="0.3">
      <c r="A9" s="141" t="s">
        <v>54</v>
      </c>
      <c r="B9" s="142"/>
      <c r="C9" s="106" t="s">
        <v>7</v>
      </c>
      <c r="D9" s="114" t="s">
        <v>8</v>
      </c>
      <c r="E9" s="118" t="s">
        <v>37</v>
      </c>
      <c r="F9" s="87" t="s">
        <v>34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9"/>
      <c r="U9" s="58"/>
      <c r="V9" s="90" t="s">
        <v>35</v>
      </c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2"/>
      <c r="AJ9" s="87" t="s">
        <v>36</v>
      </c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4"/>
      <c r="BE9"/>
      <c r="BF9"/>
    </row>
    <row r="10" spans="1:72" s="44" customFormat="1" ht="14.25" customHeight="1" x14ac:dyDescent="0.25">
      <c r="A10" s="143"/>
      <c r="B10" s="144"/>
      <c r="C10" s="107"/>
      <c r="D10" s="115"/>
      <c r="E10" s="119"/>
      <c r="F10" s="135" t="s">
        <v>53</v>
      </c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6"/>
      <c r="V10" s="135" t="s">
        <v>46</v>
      </c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7"/>
      <c r="AJ10" s="135" t="s">
        <v>47</v>
      </c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7"/>
      <c r="AW10" s="47"/>
      <c r="AX10" s="47"/>
      <c r="AY10" s="47"/>
      <c r="AZ10" s="47"/>
      <c r="BA10" s="47"/>
      <c r="BB10" s="47"/>
      <c r="BC10" s="47"/>
      <c r="BD10" s="47"/>
      <c r="BE10" s="47"/>
      <c r="BF10" s="47"/>
    </row>
    <row r="11" spans="1:72" s="44" customFormat="1" ht="12.75" customHeight="1" x14ac:dyDescent="0.25">
      <c r="A11" s="143"/>
      <c r="B11" s="144"/>
      <c r="C11" s="107"/>
      <c r="D11" s="115"/>
      <c r="E11" s="119"/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/>
      <c r="V11" s="138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40"/>
      <c r="AJ11" s="138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40"/>
      <c r="AW11" s="47"/>
      <c r="AX11" s="47"/>
      <c r="AY11" s="47"/>
      <c r="AZ11" s="47"/>
      <c r="BA11" s="47"/>
      <c r="BB11" s="47"/>
      <c r="BC11" s="47"/>
      <c r="BD11" s="47"/>
      <c r="BE11" s="47"/>
      <c r="BF11" s="47"/>
    </row>
    <row r="12" spans="1:72" ht="14.25" customHeight="1" thickBot="1" x14ac:dyDescent="0.3">
      <c r="A12" s="143"/>
      <c r="B12" s="144"/>
      <c r="C12" s="107"/>
      <c r="D12" s="115"/>
      <c r="E12" s="120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9"/>
      <c r="V12" s="138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40"/>
      <c r="AJ12" s="138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40"/>
    </row>
    <row r="13" spans="1:72" ht="21" customHeight="1" x14ac:dyDescent="0.25">
      <c r="A13" s="143"/>
      <c r="B13" s="144"/>
      <c r="C13" s="108" t="s">
        <v>38</v>
      </c>
      <c r="D13" s="116">
        <v>43.2</v>
      </c>
      <c r="E13" s="59"/>
      <c r="F13" s="95">
        <f>43.2</f>
        <v>43.2</v>
      </c>
      <c r="G13" s="96"/>
      <c r="H13" s="96"/>
      <c r="I13" s="96"/>
      <c r="J13" s="96"/>
      <c r="K13" s="60" t="s">
        <v>12</v>
      </c>
      <c r="L13" s="96">
        <v>1</v>
      </c>
      <c r="M13" s="96"/>
      <c r="N13" s="61" t="s">
        <v>13</v>
      </c>
      <c r="O13" s="97">
        <v>849.17</v>
      </c>
      <c r="P13" s="97"/>
      <c r="Q13" s="97"/>
      <c r="R13" s="97"/>
      <c r="S13" s="62"/>
      <c r="T13" s="63" t="s">
        <v>14</v>
      </c>
      <c r="U13" s="64"/>
      <c r="V13" s="98">
        <f>D13</f>
        <v>43.2</v>
      </c>
      <c r="W13" s="99"/>
      <c r="X13" s="99"/>
      <c r="Y13" s="99"/>
      <c r="Z13" s="99"/>
      <c r="AA13" s="60" t="s">
        <v>12</v>
      </c>
      <c r="AB13" s="65">
        <v>1</v>
      </c>
      <c r="AC13" s="61" t="s">
        <v>13</v>
      </c>
      <c r="AD13" s="100">
        <v>850</v>
      </c>
      <c r="AE13" s="100"/>
      <c r="AF13" s="100"/>
      <c r="AG13" s="100"/>
      <c r="AH13" s="66"/>
      <c r="AI13" s="63" t="s">
        <v>14</v>
      </c>
      <c r="AJ13" s="98">
        <f>D13</f>
        <v>43.2</v>
      </c>
      <c r="AK13" s="99"/>
      <c r="AL13" s="99"/>
      <c r="AM13" s="60" t="s">
        <v>12</v>
      </c>
      <c r="AN13" s="66"/>
      <c r="AO13" s="65">
        <v>1</v>
      </c>
      <c r="AP13" s="61" t="s">
        <v>13</v>
      </c>
      <c r="AQ13" s="100">
        <v>844</v>
      </c>
      <c r="AR13" s="100"/>
      <c r="AS13" s="100"/>
      <c r="AT13" s="100"/>
      <c r="AU13" s="66"/>
      <c r="AV13" s="63" t="s">
        <v>14</v>
      </c>
      <c r="BB13" s="38"/>
    </row>
    <row r="14" spans="1:72" ht="18" customHeight="1" thickBot="1" x14ac:dyDescent="0.3">
      <c r="A14" s="143"/>
      <c r="B14" s="144"/>
      <c r="C14" s="109"/>
      <c r="D14" s="117"/>
      <c r="E14" s="67" t="s">
        <v>43</v>
      </c>
      <c r="F14" s="101">
        <f>F13*O13</f>
        <v>36684.144</v>
      </c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3"/>
      <c r="U14" s="68"/>
      <c r="V14" s="101">
        <f>V13*AD13</f>
        <v>36720</v>
      </c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3"/>
      <c r="AJ14" s="101">
        <f>AJ13*AQ13</f>
        <v>36460.800000000003</v>
      </c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3"/>
      <c r="BB14" s="38"/>
    </row>
    <row r="15" spans="1:72" ht="21" customHeight="1" x14ac:dyDescent="0.25">
      <c r="A15" s="143"/>
      <c r="B15" s="144"/>
      <c r="C15" s="108" t="s">
        <v>39</v>
      </c>
      <c r="D15" s="116">
        <v>6</v>
      </c>
      <c r="E15" s="59"/>
      <c r="F15" s="95">
        <f>D15</f>
        <v>6</v>
      </c>
      <c r="G15" s="96"/>
      <c r="H15" s="96"/>
      <c r="I15" s="96"/>
      <c r="J15" s="96"/>
      <c r="K15" s="60" t="s">
        <v>12</v>
      </c>
      <c r="L15" s="96">
        <v>1</v>
      </c>
      <c r="M15" s="96"/>
      <c r="N15" s="61" t="s">
        <v>13</v>
      </c>
      <c r="O15" s="97">
        <v>331.71</v>
      </c>
      <c r="P15" s="97"/>
      <c r="Q15" s="97"/>
      <c r="R15" s="97"/>
      <c r="S15" s="62"/>
      <c r="T15" s="63" t="s">
        <v>14</v>
      </c>
      <c r="U15" s="64"/>
      <c r="V15" s="98">
        <f>D15</f>
        <v>6</v>
      </c>
      <c r="W15" s="99"/>
      <c r="X15" s="99"/>
      <c r="Y15" s="99"/>
      <c r="Z15" s="99"/>
      <c r="AA15" s="60" t="s">
        <v>12</v>
      </c>
      <c r="AB15" s="65">
        <v>1</v>
      </c>
      <c r="AC15" s="61" t="s">
        <v>13</v>
      </c>
      <c r="AD15" s="100">
        <v>285</v>
      </c>
      <c r="AE15" s="100"/>
      <c r="AF15" s="100"/>
      <c r="AG15" s="100"/>
      <c r="AH15" s="66"/>
      <c r="AI15" s="63" t="s">
        <v>14</v>
      </c>
      <c r="AJ15" s="98">
        <f>D15</f>
        <v>6</v>
      </c>
      <c r="AK15" s="99"/>
      <c r="AL15" s="99"/>
      <c r="AM15" s="60" t="s">
        <v>12</v>
      </c>
      <c r="AN15" s="66"/>
      <c r="AO15" s="65">
        <v>1</v>
      </c>
      <c r="AP15" s="61" t="s">
        <v>13</v>
      </c>
      <c r="AQ15" s="100">
        <v>233.34</v>
      </c>
      <c r="AR15" s="100"/>
      <c r="AS15" s="100"/>
      <c r="AT15" s="100"/>
      <c r="AU15" s="66"/>
      <c r="AV15" s="63" t="s">
        <v>14</v>
      </c>
      <c r="BB15" s="38"/>
    </row>
    <row r="16" spans="1:72" ht="17.25" customHeight="1" thickBot="1" x14ac:dyDescent="0.3">
      <c r="A16" s="143"/>
      <c r="B16" s="144"/>
      <c r="C16" s="109"/>
      <c r="D16" s="117"/>
      <c r="E16" s="67" t="s">
        <v>44</v>
      </c>
      <c r="F16" s="101">
        <f>F15*O15</f>
        <v>1990.2599999999998</v>
      </c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3"/>
      <c r="U16" s="68"/>
      <c r="V16" s="101">
        <f>V15*AD15</f>
        <v>1710</v>
      </c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3"/>
      <c r="AJ16" s="101">
        <f>AJ15*AQ15</f>
        <v>1400.04</v>
      </c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3"/>
      <c r="BB16" s="38"/>
    </row>
    <row r="17" spans="1:58" ht="21" customHeight="1" x14ac:dyDescent="0.25">
      <c r="A17" s="143"/>
      <c r="B17" s="144"/>
      <c r="C17" s="108" t="s">
        <v>40</v>
      </c>
      <c r="D17" s="116">
        <v>5</v>
      </c>
      <c r="E17" s="59"/>
      <c r="F17" s="95">
        <f>D17</f>
        <v>5</v>
      </c>
      <c r="G17" s="96"/>
      <c r="H17" s="96"/>
      <c r="I17" s="96"/>
      <c r="J17" s="96"/>
      <c r="K17" s="60" t="s">
        <v>12</v>
      </c>
      <c r="L17" s="96">
        <v>1</v>
      </c>
      <c r="M17" s="96"/>
      <c r="N17" s="61" t="s">
        <v>13</v>
      </c>
      <c r="O17" s="97">
        <v>453.82</v>
      </c>
      <c r="P17" s="97"/>
      <c r="Q17" s="97"/>
      <c r="R17" s="97"/>
      <c r="S17" s="62"/>
      <c r="T17" s="63" t="s">
        <v>14</v>
      </c>
      <c r="U17" s="64"/>
      <c r="V17" s="98">
        <f>D17</f>
        <v>5</v>
      </c>
      <c r="W17" s="99"/>
      <c r="X17" s="99"/>
      <c r="Y17" s="99"/>
      <c r="Z17" s="99"/>
      <c r="AA17" s="60" t="s">
        <v>12</v>
      </c>
      <c r="AB17" s="65">
        <v>1</v>
      </c>
      <c r="AC17" s="61" t="s">
        <v>13</v>
      </c>
      <c r="AD17" s="100">
        <v>230</v>
      </c>
      <c r="AE17" s="100"/>
      <c r="AF17" s="100"/>
      <c r="AG17" s="100"/>
      <c r="AH17" s="66"/>
      <c r="AI17" s="63" t="s">
        <v>14</v>
      </c>
      <c r="AJ17" s="98">
        <f>D17</f>
        <v>5</v>
      </c>
      <c r="AK17" s="99"/>
      <c r="AL17" s="99"/>
      <c r="AM17" s="60" t="s">
        <v>12</v>
      </c>
      <c r="AN17" s="66"/>
      <c r="AO17" s="65">
        <v>1</v>
      </c>
      <c r="AP17" s="61" t="s">
        <v>13</v>
      </c>
      <c r="AQ17" s="100">
        <v>280</v>
      </c>
      <c r="AR17" s="100"/>
      <c r="AS17" s="100"/>
      <c r="AT17" s="100"/>
      <c r="AU17" s="66"/>
      <c r="AV17" s="63" t="s">
        <v>14</v>
      </c>
      <c r="BB17" s="38"/>
    </row>
    <row r="18" spans="1:58" ht="19.5" customHeight="1" thickBot="1" x14ac:dyDescent="0.3">
      <c r="A18" s="143"/>
      <c r="B18" s="144"/>
      <c r="C18" s="109"/>
      <c r="D18" s="117"/>
      <c r="E18" s="67" t="s">
        <v>44</v>
      </c>
      <c r="F18" s="101">
        <f>F17*O17</f>
        <v>2269.1</v>
      </c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3"/>
      <c r="U18" s="68"/>
      <c r="V18" s="101">
        <f>V17*AD17</f>
        <v>1150</v>
      </c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3"/>
      <c r="AJ18" s="101">
        <f>AJ17*AQ17</f>
        <v>1400</v>
      </c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3"/>
      <c r="BB18" s="38"/>
    </row>
    <row r="19" spans="1:58" ht="21" customHeight="1" x14ac:dyDescent="0.25">
      <c r="A19" s="143"/>
      <c r="B19" s="144"/>
      <c r="C19" s="110" t="s">
        <v>41</v>
      </c>
      <c r="D19" s="116">
        <v>2.5</v>
      </c>
      <c r="E19" s="59"/>
      <c r="F19" s="95">
        <f>D19</f>
        <v>2.5</v>
      </c>
      <c r="G19" s="96"/>
      <c r="H19" s="96"/>
      <c r="I19" s="96"/>
      <c r="J19" s="96"/>
      <c r="K19" s="60" t="s">
        <v>12</v>
      </c>
      <c r="L19" s="96">
        <v>1</v>
      </c>
      <c r="M19" s="96"/>
      <c r="N19" s="61" t="s">
        <v>13</v>
      </c>
      <c r="O19" s="97">
        <v>424.23</v>
      </c>
      <c r="P19" s="97"/>
      <c r="Q19" s="97"/>
      <c r="R19" s="97"/>
      <c r="S19" s="62"/>
      <c r="T19" s="63" t="s">
        <v>14</v>
      </c>
      <c r="U19" s="64"/>
      <c r="V19" s="98">
        <f>D19</f>
        <v>2.5</v>
      </c>
      <c r="W19" s="99"/>
      <c r="X19" s="99"/>
      <c r="Y19" s="99"/>
      <c r="Z19" s="99"/>
      <c r="AA19" s="60" t="s">
        <v>12</v>
      </c>
      <c r="AB19" s="65">
        <v>1</v>
      </c>
      <c r="AC19" s="61" t="s">
        <v>13</v>
      </c>
      <c r="AD19" s="100">
        <v>590</v>
      </c>
      <c r="AE19" s="100"/>
      <c r="AF19" s="100"/>
      <c r="AG19" s="100"/>
      <c r="AH19" s="66"/>
      <c r="AI19" s="63" t="s">
        <v>14</v>
      </c>
      <c r="AJ19" s="98">
        <f>D19</f>
        <v>2.5</v>
      </c>
      <c r="AK19" s="99"/>
      <c r="AL19" s="99"/>
      <c r="AM19" s="60" t="s">
        <v>12</v>
      </c>
      <c r="AN19" s="66"/>
      <c r="AO19" s="65">
        <v>1</v>
      </c>
      <c r="AP19" s="61" t="s">
        <v>13</v>
      </c>
      <c r="AQ19" s="100">
        <v>580</v>
      </c>
      <c r="AR19" s="100"/>
      <c r="AS19" s="100"/>
      <c r="AT19" s="100"/>
      <c r="AU19" s="66"/>
      <c r="AV19" s="63" t="s">
        <v>14</v>
      </c>
      <c r="BB19" s="38"/>
    </row>
    <row r="20" spans="1:58" ht="19.5" customHeight="1" thickBot="1" x14ac:dyDescent="0.3">
      <c r="A20" s="143"/>
      <c r="B20" s="144"/>
      <c r="C20" s="111"/>
      <c r="D20" s="117"/>
      <c r="E20" s="67" t="s">
        <v>44</v>
      </c>
      <c r="F20" s="101">
        <f>F19*O19</f>
        <v>1060.575</v>
      </c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3"/>
      <c r="U20" s="68"/>
      <c r="V20" s="101">
        <f>V19*AD19</f>
        <v>1475</v>
      </c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3"/>
      <c r="AJ20" s="101">
        <f>AJ19*AQ19</f>
        <v>1450</v>
      </c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3"/>
      <c r="BB20" s="38"/>
    </row>
    <row r="21" spans="1:58" ht="21" customHeight="1" x14ac:dyDescent="0.25">
      <c r="A21" s="143"/>
      <c r="B21" s="144"/>
      <c r="C21" s="112" t="s">
        <v>42</v>
      </c>
      <c r="D21" s="116">
        <v>350</v>
      </c>
      <c r="E21" s="59"/>
      <c r="F21" s="95">
        <f>D21</f>
        <v>350</v>
      </c>
      <c r="G21" s="96"/>
      <c r="H21" s="96"/>
      <c r="I21" s="96"/>
      <c r="J21" s="96"/>
      <c r="K21" s="60" t="s">
        <v>12</v>
      </c>
      <c r="L21" s="96">
        <v>1</v>
      </c>
      <c r="M21" s="96"/>
      <c r="N21" s="61" t="s">
        <v>13</v>
      </c>
      <c r="O21" s="97">
        <v>3.46</v>
      </c>
      <c r="P21" s="97"/>
      <c r="Q21" s="97"/>
      <c r="R21" s="97"/>
      <c r="S21" s="62"/>
      <c r="T21" s="63" t="s">
        <v>14</v>
      </c>
      <c r="U21" s="64"/>
      <c r="V21" s="98">
        <f>D21</f>
        <v>350</v>
      </c>
      <c r="W21" s="99"/>
      <c r="X21" s="99"/>
      <c r="Y21" s="99"/>
      <c r="Z21" s="99"/>
      <c r="AA21" s="60" t="s">
        <v>12</v>
      </c>
      <c r="AB21" s="65">
        <v>1</v>
      </c>
      <c r="AC21" s="61" t="s">
        <v>13</v>
      </c>
      <c r="AD21" s="100">
        <v>4.2</v>
      </c>
      <c r="AE21" s="100"/>
      <c r="AF21" s="100"/>
      <c r="AG21" s="100"/>
      <c r="AH21" s="66"/>
      <c r="AI21" s="63" t="s">
        <v>14</v>
      </c>
      <c r="AJ21" s="98">
        <f>D21</f>
        <v>350</v>
      </c>
      <c r="AK21" s="99"/>
      <c r="AL21" s="99"/>
      <c r="AM21" s="60" t="s">
        <v>12</v>
      </c>
      <c r="AN21" s="66"/>
      <c r="AO21" s="65">
        <v>1</v>
      </c>
      <c r="AP21" s="61" t="s">
        <v>13</v>
      </c>
      <c r="AQ21" s="100">
        <v>4.1500000000000004</v>
      </c>
      <c r="AR21" s="100"/>
      <c r="AS21" s="100"/>
      <c r="AT21" s="100"/>
      <c r="AU21" s="66"/>
      <c r="AV21" s="63" t="s">
        <v>14</v>
      </c>
      <c r="BB21" s="38"/>
    </row>
    <row r="22" spans="1:58" ht="21.75" customHeight="1" thickBot="1" x14ac:dyDescent="0.3">
      <c r="A22" s="143"/>
      <c r="B22" s="144"/>
      <c r="C22" s="113"/>
      <c r="D22" s="117"/>
      <c r="E22" s="67" t="s">
        <v>45</v>
      </c>
      <c r="F22" s="101">
        <f>F21*O21</f>
        <v>1211</v>
      </c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3"/>
      <c r="U22" s="68"/>
      <c r="V22" s="101">
        <f>V21*AD21</f>
        <v>1470</v>
      </c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3"/>
      <c r="AJ22" s="101">
        <f>AJ21*AQ21</f>
        <v>1452.5000000000002</v>
      </c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3"/>
      <c r="BB22" s="38"/>
    </row>
    <row r="23" spans="1:58" s="6" customFormat="1" ht="21" customHeight="1" thickBot="1" x14ac:dyDescent="0.3">
      <c r="A23" s="69"/>
      <c r="B23" s="69"/>
      <c r="C23" s="70" t="s">
        <v>15</v>
      </c>
      <c r="D23" s="71"/>
      <c r="E23" s="72"/>
      <c r="F23" s="76"/>
      <c r="G23" s="77"/>
      <c r="H23" s="77"/>
      <c r="I23" s="77"/>
      <c r="J23" s="73"/>
      <c r="K23" s="73" t="s">
        <v>14</v>
      </c>
      <c r="L23" s="77">
        <f>F14+F16+F18+F20+F22</f>
        <v>43215.078999999998</v>
      </c>
      <c r="M23" s="77"/>
      <c r="N23" s="77"/>
      <c r="O23" s="77"/>
      <c r="P23" s="77"/>
      <c r="Q23" s="77"/>
      <c r="R23" s="77"/>
      <c r="S23" s="77"/>
      <c r="T23" s="77"/>
      <c r="U23" s="74"/>
      <c r="V23" s="78"/>
      <c r="W23" s="79"/>
      <c r="X23" s="79"/>
      <c r="Y23" s="79"/>
      <c r="Z23" s="79"/>
      <c r="AA23" s="79"/>
      <c r="AB23" s="75"/>
      <c r="AC23" s="75" t="s">
        <v>14</v>
      </c>
      <c r="AD23" s="79">
        <f>V14+V16+V18+V20+V22</f>
        <v>42525</v>
      </c>
      <c r="AE23" s="79"/>
      <c r="AF23" s="79"/>
      <c r="AG23" s="79"/>
      <c r="AH23" s="79"/>
      <c r="AI23" s="80"/>
      <c r="AJ23" s="76"/>
      <c r="AK23" s="77"/>
      <c r="AL23" s="77"/>
      <c r="AM23" s="77"/>
      <c r="AN23" s="77"/>
      <c r="AO23" s="77"/>
      <c r="AP23" s="73"/>
      <c r="AQ23" s="73" t="s">
        <v>14</v>
      </c>
      <c r="AR23" s="77">
        <f>AJ14+AJ16+AJ18+AJ20+AJ22</f>
        <v>42163.340000000004</v>
      </c>
      <c r="AS23" s="77"/>
      <c r="AT23" s="77"/>
      <c r="AU23" s="77"/>
      <c r="AV23" s="81"/>
      <c r="AW23" s="48"/>
      <c r="AX23" s="37"/>
      <c r="AY23" s="37"/>
      <c r="AZ23" s="37"/>
      <c r="BA23" s="37"/>
      <c r="BB23" s="37"/>
      <c r="BC23" s="37"/>
      <c r="BD23" s="39"/>
      <c r="BE23" s="39"/>
      <c r="BF23" s="43"/>
    </row>
    <row r="24" spans="1:58" ht="22.5" customHeight="1" x14ac:dyDescent="0.25">
      <c r="A24" s="121" t="s">
        <v>55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2"/>
    </row>
    <row r="25" spans="1:58" ht="16.149999999999999" customHeight="1" x14ac:dyDescent="0.25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4"/>
    </row>
    <row r="26" spans="1:58" ht="24" customHeight="1" x14ac:dyDescent="0.25">
      <c r="A26" s="50" t="s">
        <v>48</v>
      </c>
      <c r="B26" s="50"/>
      <c r="C26" s="50"/>
      <c r="D26" s="50"/>
      <c r="E26" s="50"/>
      <c r="F26" s="50"/>
      <c r="G26" s="50"/>
      <c r="H26" s="50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BF26"/>
    </row>
    <row r="27" spans="1:58" ht="15.75" x14ac:dyDescent="0.25">
      <c r="A27" s="50" t="s">
        <v>49</v>
      </c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129" t="s">
        <v>51</v>
      </c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51"/>
      <c r="BF27"/>
    </row>
    <row r="28" spans="1:58" ht="15.75" x14ac:dyDescent="0.25">
      <c r="A28" s="104">
        <v>46252</v>
      </c>
      <c r="B28" s="104"/>
      <c r="C28" s="104"/>
      <c r="D28" s="52"/>
      <c r="E28" s="52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BF28"/>
    </row>
    <row r="29" spans="1:58" ht="15.75" x14ac:dyDescent="0.25">
      <c r="A29" s="46"/>
      <c r="B29" s="46"/>
      <c r="C29" s="45"/>
      <c r="D29" s="45"/>
      <c r="E29" s="45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BF29"/>
    </row>
    <row r="32" spans="1:58" x14ac:dyDescent="0.25"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</row>
    <row r="33" spans="3:15" x14ac:dyDescent="0.25"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49"/>
    </row>
  </sheetData>
  <mergeCells count="93">
    <mergeCell ref="A2:AV3"/>
    <mergeCell ref="C7:AV8"/>
    <mergeCell ref="V10:AI12"/>
    <mergeCell ref="AJ10:AV12"/>
    <mergeCell ref="A9:B22"/>
    <mergeCell ref="F10:U12"/>
    <mergeCell ref="F20:T20"/>
    <mergeCell ref="V20:AI20"/>
    <mergeCell ref="AJ20:AV20"/>
    <mergeCell ref="F21:J21"/>
    <mergeCell ref="L21:M21"/>
    <mergeCell ref="O21:R21"/>
    <mergeCell ref="V21:Z21"/>
    <mergeCell ref="AD21:AG21"/>
    <mergeCell ref="AJ22:AV22"/>
    <mergeCell ref="F22:T22"/>
    <mergeCell ref="V22:AI22"/>
    <mergeCell ref="E9:E12"/>
    <mergeCell ref="A24:AV25"/>
    <mergeCell ref="A7:B8"/>
    <mergeCell ref="AC27:AU27"/>
    <mergeCell ref="AJ17:AL17"/>
    <mergeCell ref="AQ17:AT17"/>
    <mergeCell ref="AQ21:AT21"/>
    <mergeCell ref="V18:AI18"/>
    <mergeCell ref="AJ18:AV18"/>
    <mergeCell ref="F19:J19"/>
    <mergeCell ref="L19:M19"/>
    <mergeCell ref="O19:R19"/>
    <mergeCell ref="V19:Z19"/>
    <mergeCell ref="AD19:AG19"/>
    <mergeCell ref="AJ19:AL19"/>
    <mergeCell ref="A28:C28"/>
    <mergeCell ref="C32:O32"/>
    <mergeCell ref="C33:N33"/>
    <mergeCell ref="C9:C12"/>
    <mergeCell ref="C13:C14"/>
    <mergeCell ref="C15:C16"/>
    <mergeCell ref="C17:C18"/>
    <mergeCell ref="C19:C20"/>
    <mergeCell ref="C21:C22"/>
    <mergeCell ref="D9:D12"/>
    <mergeCell ref="D13:D14"/>
    <mergeCell ref="D15:D16"/>
    <mergeCell ref="D17:D18"/>
    <mergeCell ref="D19:D20"/>
    <mergeCell ref="D21:D22"/>
    <mergeCell ref="F18:T18"/>
    <mergeCell ref="AQ19:AT19"/>
    <mergeCell ref="AJ21:AL21"/>
    <mergeCell ref="F17:J17"/>
    <mergeCell ref="L17:M17"/>
    <mergeCell ref="O17:R17"/>
    <mergeCell ref="V17:Z17"/>
    <mergeCell ref="AD17:AG17"/>
    <mergeCell ref="AJ15:AL15"/>
    <mergeCell ref="AQ15:AT15"/>
    <mergeCell ref="F16:T16"/>
    <mergeCell ref="V16:AI16"/>
    <mergeCell ref="AJ16:AV16"/>
    <mergeCell ref="F15:J15"/>
    <mergeCell ref="L15:M15"/>
    <mergeCell ref="O15:R15"/>
    <mergeCell ref="V15:Z15"/>
    <mergeCell ref="AD15:AG15"/>
    <mergeCell ref="V13:Z13"/>
    <mergeCell ref="AD13:AG13"/>
    <mergeCell ref="AJ13:AL13"/>
    <mergeCell ref="AQ13:AT13"/>
    <mergeCell ref="F14:T14"/>
    <mergeCell ref="V14:AI14"/>
    <mergeCell ref="AJ14:AV14"/>
    <mergeCell ref="AR23:AV23"/>
    <mergeCell ref="A1:AV1"/>
    <mergeCell ref="BH2:BT2"/>
    <mergeCell ref="I4:P4"/>
    <mergeCell ref="Q4:V4"/>
    <mergeCell ref="X4:AD4"/>
    <mergeCell ref="AE4:AT4"/>
    <mergeCell ref="AE5:AG5"/>
    <mergeCell ref="AJ5:AQ5"/>
    <mergeCell ref="AR5:AT5"/>
    <mergeCell ref="F9:T9"/>
    <mergeCell ref="V9:AI9"/>
    <mergeCell ref="AJ9:AV9"/>
    <mergeCell ref="F13:J13"/>
    <mergeCell ref="L13:M13"/>
    <mergeCell ref="O13:R13"/>
    <mergeCell ref="F23:I23"/>
    <mergeCell ref="L23:T23"/>
    <mergeCell ref="V23:AA23"/>
    <mergeCell ref="AD23:AI23"/>
    <mergeCell ref="AJ23:AO23"/>
  </mergeCells>
  <pageMargins left="1" right="1" top="1" bottom="1" header="0.5" footer="0.5"/>
  <pageSetup paperSize="9" scale="60" fitToWidth="0" orientation="landscape" verticalDpi="180" r:id="rId1"/>
  <colBreaks count="1" manualBreakCount="1">
    <brk id="48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8"/>
  <sheetViews>
    <sheetView view="pageBreakPreview" zoomScale="110" zoomScaleNormal="100" workbookViewId="0">
      <selection activeCell="A29" sqref="A29"/>
    </sheetView>
  </sheetViews>
  <sheetFormatPr defaultColWidth="9" defaultRowHeight="15" x14ac:dyDescent="0.25"/>
  <cols>
    <col min="1" max="1" width="9.140625" style="7" customWidth="1"/>
    <col min="2" max="2" width="8.5703125" style="7" customWidth="1"/>
    <col min="3" max="3" width="16.140625" style="7" customWidth="1"/>
    <col min="4" max="4" width="6" style="7" customWidth="1"/>
    <col min="5" max="5" width="3.140625" style="7" customWidth="1"/>
    <col min="6" max="6" width="1.85546875" style="7" customWidth="1"/>
    <col min="7" max="7" width="4.85546875" style="7" customWidth="1"/>
    <col min="8" max="9" width="1.5703125" style="7" customWidth="1"/>
    <col min="10" max="10" width="2.5703125" style="7" customWidth="1"/>
    <col min="11" max="11" width="1" style="7" customWidth="1"/>
    <col min="12" max="12" width="3.42578125" style="7" customWidth="1"/>
    <col min="13" max="13" width="3.5703125" style="7" customWidth="1"/>
    <col min="14" max="14" width="2.140625" style="7" customWidth="1"/>
    <col min="15" max="15" width="2.5703125" style="7" customWidth="1"/>
    <col min="16" max="16" width="1.5703125" style="7" customWidth="1"/>
    <col min="17" max="17" width="4.28515625" style="7" customWidth="1"/>
    <col min="18" max="18" width="1.140625" style="7" customWidth="1"/>
    <col min="19" max="19" width="1.5703125" style="7" customWidth="1"/>
    <col min="20" max="20" width="1.85546875" style="7" hidden="1" customWidth="1"/>
    <col min="21" max="21" width="3.140625" style="7" customWidth="1"/>
    <col min="22" max="22" width="1.85546875" style="7" customWidth="1"/>
    <col min="23" max="23" width="5.5703125" style="7" customWidth="1"/>
    <col min="24" max="24" width="1.5703125" style="7" customWidth="1"/>
    <col min="25" max="25" width="0.5703125" style="7" customWidth="1"/>
    <col min="26" max="26" width="1.5703125" style="7" customWidth="1"/>
    <col min="27" max="27" width="1.7109375" style="7" customWidth="1"/>
    <col min="28" max="28" width="2.5703125" style="7" customWidth="1"/>
    <col min="29" max="29" width="1.7109375" style="7" customWidth="1"/>
    <col min="30" max="30" width="4" style="7" customWidth="1"/>
    <col min="31" max="31" width="1.42578125" style="7" customWidth="1"/>
    <col min="32" max="32" width="4.140625" style="7" customWidth="1"/>
    <col min="33" max="33" width="1.140625" style="7" customWidth="1"/>
    <col min="34" max="34" width="1.42578125" style="7" customWidth="1"/>
    <col min="35" max="35" width="3" style="7" customWidth="1"/>
    <col min="36" max="36" width="1.42578125" style="7" customWidth="1"/>
    <col min="37" max="37" width="3.7109375" style="7" customWidth="1"/>
    <col min="38" max="38" width="2.28515625" style="7" customWidth="1"/>
    <col min="39" max="39" width="1.5703125" style="7" customWidth="1"/>
    <col min="40" max="40" width="2" style="7" customWidth="1"/>
    <col min="41" max="42" width="3.85546875" style="7" customWidth="1"/>
    <col min="43" max="43" width="1.7109375" style="7" customWidth="1"/>
    <col min="44" max="44" width="1.5703125" style="7" customWidth="1"/>
    <col min="45" max="45" width="3.140625" style="7" customWidth="1"/>
    <col min="46" max="46" width="2.7109375" style="7" customWidth="1"/>
    <col min="47" max="47" width="1.28515625" style="7" customWidth="1"/>
    <col min="48" max="49" width="2.140625" style="7" customWidth="1"/>
    <col min="50" max="51" width="1.42578125" style="7" customWidth="1"/>
    <col min="52" max="52" width="1.85546875" style="7" customWidth="1"/>
    <col min="53" max="56" width="2.140625" style="7" customWidth="1"/>
    <col min="57" max="57" width="2.42578125" style="7" customWidth="1"/>
    <col min="58" max="58" width="2.5703125" customWidth="1"/>
    <col min="59" max="59" width="10.28515625" customWidth="1"/>
  </cols>
  <sheetData>
    <row r="1" spans="1:71" ht="16.5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</row>
    <row r="2" spans="1:71" ht="16.5" customHeight="1" x14ac:dyDescent="0.25">
      <c r="A2" s="152" t="s">
        <v>18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</row>
    <row r="3" spans="1:71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</row>
    <row r="4" spans="1:71" s="4" customFormat="1" ht="15.75" customHeight="1" x14ac:dyDescent="0.25">
      <c r="A4" s="8"/>
      <c r="B4" s="8"/>
      <c r="C4" s="8"/>
      <c r="D4" s="8"/>
      <c r="E4" s="8"/>
      <c r="F4" s="8"/>
      <c r="G4" s="8"/>
      <c r="H4" s="151" t="s">
        <v>1</v>
      </c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8"/>
      <c r="W4" s="151" t="s">
        <v>2</v>
      </c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8"/>
      <c r="AU4" s="33"/>
      <c r="AV4" s="34"/>
      <c r="AW4" s="34"/>
      <c r="AX4" s="34"/>
      <c r="AY4" s="34"/>
      <c r="AZ4" s="34"/>
      <c r="BA4" s="34"/>
      <c r="BB4" s="34"/>
      <c r="BC4" s="34"/>
      <c r="BD4" s="34"/>
      <c r="BE4" s="34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</row>
    <row r="5" spans="1:71" s="5" customFormat="1" ht="15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53"/>
      <c r="AE5" s="153"/>
      <c r="AF5" s="153"/>
      <c r="AG5" s="9"/>
      <c r="AH5" s="9"/>
      <c r="AI5" s="154">
        <v>44755</v>
      </c>
      <c r="AJ5" s="154"/>
      <c r="AK5" s="154"/>
      <c r="AL5" s="154"/>
      <c r="AM5" s="154"/>
      <c r="AN5" s="154"/>
      <c r="AO5" s="154"/>
      <c r="AP5" s="154"/>
      <c r="AQ5" s="153" t="s">
        <v>3</v>
      </c>
      <c r="AR5" s="153"/>
      <c r="AS5" s="153"/>
      <c r="AT5" s="9"/>
      <c r="AU5" s="35"/>
      <c r="AV5" s="36"/>
      <c r="AW5" s="36"/>
      <c r="AX5" s="36"/>
      <c r="AY5" s="36"/>
      <c r="AZ5" s="36"/>
      <c r="BA5" s="36"/>
      <c r="BB5" s="36"/>
      <c r="BC5" s="36"/>
      <c r="BD5" s="36"/>
      <c r="BE5" s="36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</row>
    <row r="6" spans="1:71" s="5" customFormat="1" ht="9.7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36"/>
      <c r="AW6" s="36"/>
      <c r="AX6" s="36"/>
      <c r="AY6" s="36"/>
      <c r="AZ6" s="36"/>
      <c r="BA6" s="36"/>
      <c r="BB6" s="36"/>
      <c r="BC6" s="36"/>
      <c r="BD6" s="36"/>
      <c r="BE6" s="36"/>
    </row>
    <row r="7" spans="1:71" x14ac:dyDescent="0.25">
      <c r="A7" s="182" t="s">
        <v>4</v>
      </c>
      <c r="B7" s="183"/>
      <c r="C7" s="186" t="s">
        <v>5</v>
      </c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8"/>
      <c r="BI7" s="40"/>
    </row>
    <row r="8" spans="1:71" ht="35.25" customHeight="1" x14ac:dyDescent="0.25">
      <c r="A8" s="184"/>
      <c r="B8" s="185"/>
      <c r="C8" s="189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1"/>
    </row>
    <row r="9" spans="1:71" ht="60.75" customHeight="1" x14ac:dyDescent="0.25">
      <c r="A9" s="176" t="s">
        <v>6</v>
      </c>
      <c r="B9" s="177"/>
      <c r="C9" s="11" t="s">
        <v>7</v>
      </c>
      <c r="D9" s="12" t="s">
        <v>19</v>
      </c>
      <c r="E9" s="155" t="s">
        <v>9</v>
      </c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7"/>
      <c r="T9" s="23"/>
      <c r="U9" s="158" t="s">
        <v>10</v>
      </c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60"/>
      <c r="AI9" s="158" t="s">
        <v>11</v>
      </c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60"/>
      <c r="BD9"/>
      <c r="BE9"/>
    </row>
    <row r="10" spans="1:71" ht="21" customHeight="1" x14ac:dyDescent="0.25">
      <c r="A10" s="178"/>
      <c r="B10" s="179"/>
      <c r="C10" s="195" t="s">
        <v>16</v>
      </c>
      <c r="D10" s="197">
        <v>100000</v>
      </c>
      <c r="E10" s="167">
        <f>D10</f>
        <v>100000</v>
      </c>
      <c r="F10" s="168"/>
      <c r="G10" s="168"/>
      <c r="H10" s="168"/>
      <c r="I10" s="168"/>
      <c r="J10" s="15" t="s">
        <v>12</v>
      </c>
      <c r="K10" s="168">
        <v>1</v>
      </c>
      <c r="L10" s="168"/>
      <c r="M10" s="16" t="s">
        <v>13</v>
      </c>
      <c r="N10" s="169">
        <v>27.8</v>
      </c>
      <c r="O10" s="169"/>
      <c r="P10" s="169"/>
      <c r="Q10" s="169"/>
      <c r="R10" s="17"/>
      <c r="S10" s="24" t="s">
        <v>14</v>
      </c>
      <c r="T10" s="25"/>
      <c r="U10" s="161">
        <f>D10</f>
        <v>100000</v>
      </c>
      <c r="V10" s="162"/>
      <c r="W10" s="162"/>
      <c r="X10" s="162"/>
      <c r="Y10" s="162"/>
      <c r="Z10" s="15" t="s">
        <v>12</v>
      </c>
      <c r="AA10" s="26">
        <v>1</v>
      </c>
      <c r="AB10" s="16" t="s">
        <v>13</v>
      </c>
      <c r="AC10" s="163">
        <v>37.5</v>
      </c>
      <c r="AD10" s="163"/>
      <c r="AE10" s="163"/>
      <c r="AF10" s="163"/>
      <c r="AG10" s="32"/>
      <c r="AH10" s="24" t="s">
        <v>14</v>
      </c>
      <c r="AI10" s="161">
        <f>D10</f>
        <v>100000</v>
      </c>
      <c r="AJ10" s="162"/>
      <c r="AK10" s="162"/>
      <c r="AL10" s="15" t="s">
        <v>12</v>
      </c>
      <c r="AM10" s="32"/>
      <c r="AN10" s="26">
        <v>1</v>
      </c>
      <c r="AO10" s="16" t="s">
        <v>13</v>
      </c>
      <c r="AP10" s="163">
        <v>35.5</v>
      </c>
      <c r="AQ10" s="163"/>
      <c r="AR10" s="163"/>
      <c r="AS10" s="163"/>
      <c r="AT10" s="32"/>
      <c r="AU10" s="24" t="s">
        <v>14</v>
      </c>
      <c r="BA10" s="38"/>
    </row>
    <row r="11" spans="1:71" ht="41.25" customHeight="1" x14ac:dyDescent="0.25">
      <c r="A11" s="178"/>
      <c r="B11" s="179"/>
      <c r="C11" s="196"/>
      <c r="D11" s="198"/>
      <c r="E11" s="164">
        <f>E10*N10</f>
        <v>2780000</v>
      </c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6"/>
      <c r="T11" s="27"/>
      <c r="U11" s="164">
        <f>U10*AC10</f>
        <v>3750000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6"/>
      <c r="AI11" s="164">
        <f>AI10*AP10</f>
        <v>3550000</v>
      </c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6"/>
      <c r="BA11" s="38"/>
    </row>
    <row r="12" spans="1:71" ht="25.5" customHeight="1" x14ac:dyDescent="0.25">
      <c r="A12" s="178"/>
      <c r="B12" s="179"/>
      <c r="C12" s="195" t="s">
        <v>17</v>
      </c>
      <c r="D12" s="197">
        <v>160000</v>
      </c>
      <c r="E12" s="167">
        <f>D12</f>
        <v>160000</v>
      </c>
      <c r="F12" s="168"/>
      <c r="G12" s="168"/>
      <c r="H12" s="168"/>
      <c r="I12" s="168"/>
      <c r="J12" s="18" t="s">
        <v>12</v>
      </c>
      <c r="K12" s="16"/>
      <c r="L12" s="19">
        <v>1</v>
      </c>
      <c r="M12" s="16" t="s">
        <v>13</v>
      </c>
      <c r="N12" s="175">
        <v>26.8</v>
      </c>
      <c r="O12" s="175"/>
      <c r="P12" s="175"/>
      <c r="Q12" s="175"/>
      <c r="R12" s="28"/>
      <c r="S12" s="24" t="s">
        <v>14</v>
      </c>
      <c r="T12" s="29"/>
      <c r="U12" s="161">
        <f>D12</f>
        <v>160000</v>
      </c>
      <c r="V12" s="162"/>
      <c r="W12" s="162"/>
      <c r="X12" s="162"/>
      <c r="Y12" s="162"/>
      <c r="Z12" s="15" t="s">
        <v>12</v>
      </c>
      <c r="AA12" s="26">
        <v>1</v>
      </c>
      <c r="AB12" s="16" t="s">
        <v>13</v>
      </c>
      <c r="AC12" s="163">
        <v>36</v>
      </c>
      <c r="AD12" s="163"/>
      <c r="AE12" s="163"/>
      <c r="AF12" s="163"/>
      <c r="AG12" s="32"/>
      <c r="AH12" s="24" t="s">
        <v>14</v>
      </c>
      <c r="AI12" s="161">
        <f>D12</f>
        <v>160000</v>
      </c>
      <c r="AJ12" s="162"/>
      <c r="AK12" s="162"/>
      <c r="AL12" s="15" t="s">
        <v>12</v>
      </c>
      <c r="AM12" s="32"/>
      <c r="AN12" s="26">
        <v>1</v>
      </c>
      <c r="AO12" s="16" t="s">
        <v>13</v>
      </c>
      <c r="AP12" s="163">
        <v>34.5</v>
      </c>
      <c r="AQ12" s="163"/>
      <c r="AR12" s="163"/>
      <c r="AS12" s="163"/>
      <c r="AT12" s="32"/>
      <c r="AU12" s="24" t="s">
        <v>14</v>
      </c>
      <c r="BA12" s="38"/>
    </row>
    <row r="13" spans="1:71" ht="32.25" customHeight="1" x14ac:dyDescent="0.25">
      <c r="A13" s="178"/>
      <c r="B13" s="179"/>
      <c r="C13" s="196"/>
      <c r="D13" s="198"/>
      <c r="E13" s="164">
        <f>E12*N12</f>
        <v>4288000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6"/>
      <c r="T13" s="27"/>
      <c r="U13" s="164">
        <f>U12*AC12</f>
        <v>5760000</v>
      </c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6"/>
      <c r="AI13" s="164">
        <f>AI12*AP12</f>
        <v>5520000</v>
      </c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6"/>
      <c r="BA13" s="38"/>
    </row>
    <row r="14" spans="1:71" s="6" customFormat="1" ht="15.75" customHeight="1" x14ac:dyDescent="0.2">
      <c r="A14" s="180"/>
      <c r="B14" s="181"/>
      <c r="C14" s="13" t="s">
        <v>15</v>
      </c>
      <c r="D14" s="14"/>
      <c r="E14" s="199"/>
      <c r="F14" s="200"/>
      <c r="G14" s="200"/>
      <c r="H14" s="200"/>
      <c r="I14" s="20"/>
      <c r="J14" s="20" t="s">
        <v>14</v>
      </c>
      <c r="K14" s="173">
        <f>E13+E11</f>
        <v>7068000</v>
      </c>
      <c r="L14" s="173"/>
      <c r="M14" s="173"/>
      <c r="N14" s="173"/>
      <c r="O14" s="173"/>
      <c r="P14" s="173"/>
      <c r="Q14" s="173"/>
      <c r="R14" s="173"/>
      <c r="S14" s="173"/>
      <c r="T14" s="30"/>
      <c r="U14" s="201"/>
      <c r="V14" s="170"/>
      <c r="W14" s="170"/>
      <c r="X14" s="170"/>
      <c r="Y14" s="170"/>
      <c r="Z14" s="170"/>
      <c r="AA14" s="31"/>
      <c r="AB14" s="31" t="s">
        <v>14</v>
      </c>
      <c r="AC14" s="170">
        <f>U11+U13</f>
        <v>9510000</v>
      </c>
      <c r="AD14" s="170"/>
      <c r="AE14" s="170"/>
      <c r="AF14" s="170"/>
      <c r="AG14" s="170"/>
      <c r="AH14" s="171"/>
      <c r="AI14" s="172"/>
      <c r="AJ14" s="173"/>
      <c r="AK14" s="173"/>
      <c r="AL14" s="173"/>
      <c r="AM14" s="173"/>
      <c r="AN14" s="173"/>
      <c r="AO14" s="21"/>
      <c r="AP14" s="21" t="s">
        <v>14</v>
      </c>
      <c r="AQ14" s="173">
        <f>AI13+AI11</f>
        <v>9070000</v>
      </c>
      <c r="AR14" s="173"/>
      <c r="AS14" s="173"/>
      <c r="AT14" s="173"/>
      <c r="AU14" s="174"/>
      <c r="AV14" s="37"/>
      <c r="AW14" s="37"/>
      <c r="AX14" s="37"/>
      <c r="AY14" s="37"/>
      <c r="AZ14" s="37"/>
      <c r="BA14" s="37"/>
      <c r="BB14" s="37"/>
      <c r="BC14" s="39"/>
      <c r="BD14" s="39"/>
      <c r="BE14" s="43"/>
    </row>
    <row r="17" spans="3:14" x14ac:dyDescent="0.25">
      <c r="C17" s="192" t="s">
        <v>16</v>
      </c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4"/>
    </row>
    <row r="18" spans="3:14" x14ac:dyDescent="0.25">
      <c r="C18" s="192" t="s">
        <v>17</v>
      </c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22"/>
    </row>
  </sheetData>
  <mergeCells count="47">
    <mergeCell ref="A9:B14"/>
    <mergeCell ref="A7:B8"/>
    <mergeCell ref="C7:AU8"/>
    <mergeCell ref="C17:N17"/>
    <mergeCell ref="C18:M18"/>
    <mergeCell ref="C10:C11"/>
    <mergeCell ref="C12:C13"/>
    <mergeCell ref="D10:D11"/>
    <mergeCell ref="D12:D13"/>
    <mergeCell ref="AP12:AS12"/>
    <mergeCell ref="E13:S13"/>
    <mergeCell ref="U13:AH13"/>
    <mergeCell ref="AI13:AU13"/>
    <mergeCell ref="E14:H14"/>
    <mergeCell ref="K14:S14"/>
    <mergeCell ref="U14:Z14"/>
    <mergeCell ref="AC14:AH14"/>
    <mergeCell ref="AI14:AN14"/>
    <mergeCell ref="AQ14:AU14"/>
    <mergeCell ref="E12:I12"/>
    <mergeCell ref="N12:Q12"/>
    <mergeCell ref="U12:Y12"/>
    <mergeCell ref="AC12:AF12"/>
    <mergeCell ref="AI12:AK12"/>
    <mergeCell ref="AI10:AK10"/>
    <mergeCell ref="AP10:AS10"/>
    <mergeCell ref="E11:S11"/>
    <mergeCell ref="U11:AH11"/>
    <mergeCell ref="AI11:AU11"/>
    <mergeCell ref="E10:I10"/>
    <mergeCell ref="K10:L10"/>
    <mergeCell ref="N10:Q10"/>
    <mergeCell ref="U10:Y10"/>
    <mergeCell ref="AC10:AF10"/>
    <mergeCell ref="AD5:AF5"/>
    <mergeCell ref="AI5:AP5"/>
    <mergeCell ref="AQ5:AS5"/>
    <mergeCell ref="E9:S9"/>
    <mergeCell ref="U9:AH9"/>
    <mergeCell ref="AI9:AU9"/>
    <mergeCell ref="A1:AU1"/>
    <mergeCell ref="BG2:BS2"/>
    <mergeCell ref="H4:O4"/>
    <mergeCell ref="P4:U4"/>
    <mergeCell ref="W4:AC4"/>
    <mergeCell ref="AD4:AS4"/>
    <mergeCell ref="A2:AU3"/>
  </mergeCells>
  <pageMargins left="0.17" right="0.15748031496063" top="0.35" bottom="0.15748031496063" header="0.36" footer="0.23622047244094499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workbookViewId="0">
      <selection sqref="A1:AT13"/>
    </sheetView>
  </sheetViews>
  <sheetFormatPr defaultColWidth="9" defaultRowHeight="15" x14ac:dyDescent="0.25"/>
  <sheetData>
    <row r="1" spans="1:46" ht="120" x14ac:dyDescent="0.25">
      <c r="A1" s="1" t="s">
        <v>4</v>
      </c>
      <c r="C1" t="s">
        <v>5</v>
      </c>
    </row>
    <row r="3" spans="1:46" ht="409.5" x14ac:dyDescent="0.25">
      <c r="A3" s="1" t="s">
        <v>20</v>
      </c>
      <c r="C3" t="s">
        <v>7</v>
      </c>
      <c r="D3" t="s">
        <v>21</v>
      </c>
      <c r="E3" t="s">
        <v>9</v>
      </c>
      <c r="T3" t="s">
        <v>10</v>
      </c>
      <c r="AH3" t="s">
        <v>11</v>
      </c>
    </row>
    <row r="4" spans="1:46" ht="255" x14ac:dyDescent="0.25">
      <c r="E4" t="s">
        <v>22</v>
      </c>
      <c r="I4" t="s">
        <v>23</v>
      </c>
      <c r="N4" t="s">
        <v>24</v>
      </c>
      <c r="T4" s="1" t="s">
        <v>25</v>
      </c>
      <c r="AH4" s="1" t="s">
        <v>26</v>
      </c>
    </row>
    <row r="5" spans="1:46" x14ac:dyDescent="0.25">
      <c r="E5" t="s">
        <v>27</v>
      </c>
    </row>
    <row r="6" spans="1:46" x14ac:dyDescent="0.25">
      <c r="E6" t="s">
        <v>28</v>
      </c>
      <c r="I6">
        <v>483</v>
      </c>
      <c r="L6" t="s">
        <v>29</v>
      </c>
      <c r="N6" s="3">
        <v>44734</v>
      </c>
    </row>
    <row r="7" spans="1:46" x14ac:dyDescent="0.25">
      <c r="E7" t="s">
        <v>30</v>
      </c>
      <c r="J7" t="s">
        <v>31</v>
      </c>
    </row>
    <row r="8" spans="1:46" x14ac:dyDescent="0.25">
      <c r="E8" t="s">
        <v>29</v>
      </c>
      <c r="I8" s="3">
        <v>44733</v>
      </c>
    </row>
    <row r="9" spans="1:46" x14ac:dyDescent="0.25">
      <c r="C9" t="s">
        <v>32</v>
      </c>
      <c r="D9">
        <v>26760</v>
      </c>
      <c r="E9">
        <v>26760</v>
      </c>
      <c r="J9" t="s">
        <v>12</v>
      </c>
      <c r="K9">
        <v>1</v>
      </c>
      <c r="M9" t="s">
        <v>13</v>
      </c>
      <c r="N9">
        <v>257</v>
      </c>
      <c r="S9" t="s">
        <v>14</v>
      </c>
      <c r="T9">
        <v>26760</v>
      </c>
      <c r="Y9" t="s">
        <v>12</v>
      </c>
      <c r="Z9">
        <v>1</v>
      </c>
      <c r="AA9" t="s">
        <v>13</v>
      </c>
      <c r="AB9">
        <v>264</v>
      </c>
      <c r="AG9" t="s">
        <v>14</v>
      </c>
      <c r="AH9">
        <v>26760</v>
      </c>
      <c r="AK9" t="s">
        <v>12</v>
      </c>
      <c r="AM9">
        <v>1</v>
      </c>
      <c r="AN9" t="s">
        <v>13</v>
      </c>
      <c r="AO9">
        <v>258</v>
      </c>
      <c r="AT9" t="s">
        <v>14</v>
      </c>
    </row>
    <row r="10" spans="1:46" x14ac:dyDescent="0.25">
      <c r="E10" s="2">
        <v>6877320</v>
      </c>
      <c r="T10" s="2">
        <v>7064640</v>
      </c>
      <c r="AH10" s="2">
        <v>6904080</v>
      </c>
    </row>
    <row r="11" spans="1:46" x14ac:dyDescent="0.25">
      <c r="C11" t="s">
        <v>33</v>
      </c>
      <c r="D11">
        <v>1494</v>
      </c>
      <c r="E11">
        <v>1494</v>
      </c>
      <c r="J11" t="s">
        <v>12</v>
      </c>
      <c r="L11">
        <v>1</v>
      </c>
      <c r="M11" t="s">
        <v>13</v>
      </c>
      <c r="N11">
        <v>394</v>
      </c>
      <c r="S11" t="s">
        <v>14</v>
      </c>
      <c r="T11">
        <v>1494</v>
      </c>
      <c r="Y11" t="s">
        <v>12</v>
      </c>
      <c r="Z11">
        <v>1</v>
      </c>
      <c r="AA11" t="s">
        <v>13</v>
      </c>
      <c r="AB11">
        <v>396</v>
      </c>
      <c r="AG11" t="s">
        <v>14</v>
      </c>
      <c r="AH11">
        <v>1494</v>
      </c>
      <c r="AK11" t="s">
        <v>12</v>
      </c>
      <c r="AM11">
        <v>1</v>
      </c>
      <c r="AN11" t="s">
        <v>13</v>
      </c>
      <c r="AO11">
        <v>395</v>
      </c>
      <c r="AT11" t="s">
        <v>14</v>
      </c>
    </row>
    <row r="12" spans="1:46" x14ac:dyDescent="0.25">
      <c r="E12" s="2">
        <v>588636</v>
      </c>
      <c r="T12" s="2">
        <v>591624</v>
      </c>
      <c r="AH12" s="2">
        <v>590130</v>
      </c>
    </row>
    <row r="13" spans="1:46" x14ac:dyDescent="0.25">
      <c r="C13" t="s">
        <v>15</v>
      </c>
      <c r="J13" t="s">
        <v>14</v>
      </c>
      <c r="K13">
        <v>7465956</v>
      </c>
      <c r="AA13" t="s">
        <v>14</v>
      </c>
      <c r="AB13">
        <v>7656264</v>
      </c>
      <c r="AO13" t="s">
        <v>14</v>
      </c>
      <c r="AP13">
        <v>7494210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Лист3 (2)</vt:lpstr>
      <vt:lpstr>Лист1</vt:lpstr>
      <vt:lpstr>Лист3!Область_печати</vt:lpstr>
      <vt:lpstr>'Лист3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</cp:lastModifiedBy>
  <cp:lastPrinted>2026-08-18T04:53:56Z</cp:lastPrinted>
  <dcterms:created xsi:type="dcterms:W3CDTF">2006-09-28T05:33:00Z</dcterms:created>
  <dcterms:modified xsi:type="dcterms:W3CDTF">2026-08-18T04:55:13Z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