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9\fguep1\Правовое управление\Отдел закупок\12 - 2026 ГОД\Березка\33. 1С предоставление (продление) прав использования програмного продукта\"/>
    </mc:Choice>
  </mc:AlternateContent>
  <xr:revisionPtr revIDLastSave="0" documentId="13_ncr:1_{C3AD4DB5-0274-450E-A80E-FE77B0BAF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" sheetId="1" r:id="rId1"/>
  </sheets>
  <definedNames>
    <definedName name="Итог_1">Обоснование!#REF!</definedName>
    <definedName name="Итог_2">Обоснование!#REF!</definedName>
    <definedName name="Итог_3">Обоснование!#REF!</definedName>
    <definedName name="НазваниеЗакупки">#REF!</definedName>
    <definedName name="_xlnm.Print_Area" localSheetId="0">Обоснование!$A$1:$L$33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4" i="1"/>
  <c r="B28" i="1" l="1"/>
  <c r="H15" i="1"/>
  <c r="J15" i="1" s="1"/>
  <c r="H14" i="1"/>
  <c r="J14" i="1" s="1"/>
  <c r="L14" i="1" l="1"/>
  <c r="L15" i="1" l="1"/>
  <c r="L18" i="1" s="1"/>
</calcChain>
</file>

<file path=xl/sharedStrings.xml><?xml version="1.0" encoding="utf-8"?>
<sst xmlns="http://schemas.openxmlformats.org/spreadsheetml/2006/main" count="47" uniqueCount="44">
  <si>
    <t xml:space="preserve">(предмет контракта) </t>
  </si>
  <si>
    <t>Основные характеристики объекта закупки:</t>
  </si>
  <si>
    <t>№ п/п</t>
  </si>
  <si>
    <t>Наименование товара, работы, услуги</t>
  </si>
  <si>
    <t>Среднее квадратич. отклонение</t>
  </si>
  <si>
    <t>(подпись)</t>
  </si>
  <si>
    <t>(расшифровка подписи)</t>
  </si>
  <si>
    <t>(дата)</t>
  </si>
  <si>
    <t>(Ф.И.О. исполнителя)</t>
  </si>
  <si>
    <t>(контактный телефон)</t>
  </si>
  <si>
    <t>Общие сведения:</t>
  </si>
  <si>
    <t>Место поставки товара, выполнения работ, оказания услуг:</t>
  </si>
  <si>
    <t>Метод сопоставимых рыночных цен (анализа рынка)</t>
  </si>
  <si>
    <t>(должность)</t>
  </si>
  <si>
    <t>Срок (период) поставки товара, выполнения работ, оказания услуг:</t>
  </si>
  <si>
    <t>город Москва, улица Садовая-Спасская, дом 11/1</t>
  </si>
  <si>
    <t>Источник ценовой информации 
№1</t>
  </si>
  <si>
    <t>Источник ценовой информации 
№2</t>
  </si>
  <si>
    <r>
      <t>Коэфф. вариации (%)</t>
    </r>
    <r>
      <rPr>
        <b/>
        <sz val="11"/>
        <color theme="1"/>
        <rFont val="Times New Roman"/>
        <family val="1"/>
        <charset val="204"/>
      </rPr>
      <t>*</t>
    </r>
  </si>
  <si>
    <t xml:space="preserve">Источник
 ценовой информации 
№3 </t>
  </si>
  <si>
    <t>Начальник отдела развития</t>
  </si>
  <si>
    <t>Ю.В. Косарева</t>
  </si>
  <si>
    <t>Средняя арифметич. величина цены товара, работы, услуги</t>
  </si>
  <si>
    <t>Ед. изм.</t>
  </si>
  <si>
    <t>шт.</t>
  </si>
  <si>
    <t>Кол-во</t>
  </si>
  <si>
    <t>НДС, %</t>
  </si>
  <si>
    <t>без НДС</t>
  </si>
  <si>
    <r>
      <rPr>
        <b/>
        <i/>
        <sz val="11"/>
        <color theme="1"/>
        <rFont val="Times New Roman"/>
        <family val="1"/>
        <charset val="204"/>
      </rPr>
      <t>*</t>
    </r>
    <r>
      <rPr>
        <i/>
        <sz val="11"/>
        <color theme="1"/>
        <rFont val="Times New Roman"/>
        <family val="1"/>
        <charset val="204"/>
      </rPr>
      <t xml:space="preserve"> - итоговый коэффициент вариации менее 33 %, совокупность цен принимается однородной</t>
    </r>
  </si>
  <si>
    <t xml:space="preserve">Оказание услуг по предоставлению (продлению) прав использования программного продукта «1С:Комплект поддержки» и дополнительных Сервисов 1С
</t>
  </si>
  <si>
    <t>ОБОСНОВАНИЕ НАЧАЛЬНОЙ (МАКСИМАЛЬНОЙ) ЦЕНЫ ДОГОВОРА</t>
  </si>
  <si>
    <t>Расчет начальной (максимальной) цены договора</t>
  </si>
  <si>
    <t>Начальная (максимальная) цена договора</t>
  </si>
  <si>
    <t>Начальная (максимальная) цена договора:</t>
  </si>
  <si>
    <t xml:space="preserve">Дата подготовки обоснования начальной (максимальной) цены договора: </t>
  </si>
  <si>
    <t>Используемый метод определения начальной (максимальной) цены договора с обоснованием:</t>
  </si>
  <si>
    <t>https://www.abisoft.ru/market/1s-its/1s-kp-gu-prof-na-12-mesyatsev-lgotnaya-tsena/
https://www.abisoft.ru/market/1s-edo/1s-edo-godovoy-1200/
от 03.08.2026г.</t>
  </si>
  <si>
    <t>КП №220 от 31.07.2026
на запрос №06/01/521 от 28.07.2026г.</t>
  </si>
  <si>
    <t>https://www.vdgb.ru/services/uslugi-1s/its/ . https://www.vdgb.ru/services/uslugi-1s/its/servisy/1s-edo/
от 20.07.2026г.</t>
  </si>
  <si>
    <t>НМЦД определяется равной: 67 800 (Шестьдесят семь тысяч восемьсот) рублей 00 копеек, НДС не облагается на основании подпункта 26 пункта 2 статьи 149 Налогового кодекса Российской Федерации.</t>
  </si>
  <si>
    <t>В соответствии со ст.41 Положения о закупке товаров, работ, услуг федерального государственного бюджетного учреждения «Управление служебными зданиями» при Министерстве сельского хозяйства Российской Федерации</t>
  </si>
  <si>
    <t>Лицензия на программное обеспечение 1С: КП ГУ ПРОФ на 12 месяцев. Льготная цена</t>
  </si>
  <si>
    <t>Лицензия на программное обеспечение 1С-ЭДО годовой. 1200</t>
  </si>
  <si>
    <t>с даты заключения Договора и по 01.09.2026 включительно. 
Период, на который предоставляется простые (неисключительные) права: с 01.09.2026 по 31.08.2027 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</si>
</sst>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sz val="10"/>
      <color theme="0" tint="-0.49998474074526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2" fontId="2" fillId="0" borderId="0" xfId="0" applyNumberFormat="1" applyFont="1"/>
    <xf numFmtId="43" fontId="2" fillId="0" borderId="0" xfId="1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7" fillId="0" borderId="0" xfId="1" applyFont="1" applyFill="1" applyBorder="1" applyAlignment="1" applyProtection="1">
      <alignment horizontal="center" vertical="center" wrapText="1"/>
      <protection locked="0"/>
    </xf>
    <xf numFmtId="4" fontId="7" fillId="0" borderId="0" xfId="0" applyNumberFormat="1" applyFont="1" applyAlignment="1">
      <alignment horizontal="right" vertical="center" wrapText="1"/>
    </xf>
    <xf numFmtId="10" fontId="7" fillId="0" borderId="0" xfId="0" applyNumberFormat="1" applyFont="1" applyAlignment="1">
      <alignment horizontal="right" vertical="center" wrapText="1"/>
    </xf>
    <xf numFmtId="4" fontId="10" fillId="2" borderId="0" xfId="0" applyNumberFormat="1" applyFont="1" applyFill="1" applyAlignment="1" applyProtection="1">
      <alignment horizontal="left" vertical="top" wrapText="1"/>
      <protection locked="0"/>
    </xf>
    <xf numFmtId="14" fontId="7" fillId="2" borderId="0" xfId="0" applyNumberFormat="1" applyFont="1" applyFill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center" vertical="top"/>
      <protection locked="0"/>
    </xf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3" fontId="1" fillId="0" borderId="1" xfId="1" applyFont="1" applyFill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>
      <alignment horizontal="right" vertical="center" wrapText="1"/>
    </xf>
    <xf numFmtId="10" fontId="1" fillId="0" borderId="1" xfId="0" applyNumberFormat="1" applyFont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top" wrapText="1"/>
    </xf>
    <xf numFmtId="0" fontId="15" fillId="0" borderId="1" xfId="3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vertical="top" wrapText="1"/>
      <protection locked="0"/>
    </xf>
    <xf numFmtId="0" fontId="16" fillId="0" borderId="1" xfId="0" applyFont="1" applyBorder="1" applyAlignment="1" applyProtection="1">
      <alignment vertical="top" wrapText="1"/>
      <protection locked="0"/>
    </xf>
    <xf numFmtId="0" fontId="7" fillId="2" borderId="5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6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center" vertical="top" wrapText="1"/>
    </xf>
    <xf numFmtId="0" fontId="7" fillId="2" borderId="0" xfId="0" applyFont="1" applyFill="1" applyAlignment="1" applyProtection="1">
      <alignment horizontal="center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0" fontId="8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8" fillId="0" borderId="0" xfId="0" applyFont="1" applyAlignment="1">
      <alignment horizontal="center" vertical="top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/>
    </xf>
    <xf numFmtId="164" fontId="1" fillId="0" borderId="3" xfId="0" applyNumberFormat="1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</cellXfs>
  <cellStyles count="4">
    <cellStyle name="Гиперссылка" xfId="3" builtinId="8"/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dgb.ru/services/uslugi-1s/its/%20.%20&#1086;&#1090;%2026.05.2026&#1075;." TargetMode="External"/><Relationship Id="rId2" Type="http://schemas.openxmlformats.org/officeDocument/2006/relationships/hyperlink" Target="https://www.abisoft.ru/personal/cart/&#1086;&#1090;%2026.05.2026&#1075;." TargetMode="External"/><Relationship Id="rId1" Type="http://schemas.openxmlformats.org/officeDocument/2006/relationships/hyperlink" Target="https://alsn.ru/products/tproduct/893974444-115073726132-1s-edo-na-1200-komplektov&#1086;&#1090;%2026.05.2026&#1075;.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31"/>
  <sheetViews>
    <sheetView tabSelected="1" topLeftCell="A10" zoomScaleNormal="100" zoomScaleSheetLayoutView="100" workbookViewId="0">
      <selection activeCell="C10" sqref="C10:L10"/>
    </sheetView>
  </sheetViews>
  <sheetFormatPr defaultColWidth="9.140625" defaultRowHeight="12.75" x14ac:dyDescent="0.2"/>
  <cols>
    <col min="1" max="1" width="3.5703125" style="1" bestFit="1" customWidth="1"/>
    <col min="2" max="2" width="31.5703125" style="1" customWidth="1"/>
    <col min="3" max="3" width="5.7109375" style="1" customWidth="1"/>
    <col min="4" max="4" width="4.7109375" style="1" customWidth="1"/>
    <col min="5" max="5" width="15.5703125" style="1" customWidth="1"/>
    <col min="6" max="6" width="16" style="1" customWidth="1"/>
    <col min="7" max="7" width="14.42578125" style="1" customWidth="1"/>
    <col min="8" max="8" width="14" style="1" customWidth="1"/>
    <col min="9" max="9" width="11.42578125" style="1" customWidth="1"/>
    <col min="10" max="10" width="9.28515625" style="1" customWidth="1"/>
    <col min="11" max="11" width="10.7109375" style="1" customWidth="1"/>
    <col min="12" max="12" width="18.42578125" style="1" customWidth="1"/>
    <col min="13" max="15" width="9.140625" style="1"/>
    <col min="16" max="16" width="13.5703125" style="1" bestFit="1" customWidth="1"/>
    <col min="17" max="17" width="15" style="1" bestFit="1" customWidth="1"/>
    <col min="18" max="18" width="10.42578125" style="1" bestFit="1" customWidth="1"/>
    <col min="19" max="16384" width="9.140625" style="1"/>
  </cols>
  <sheetData>
    <row r="3" spans="1:14" ht="15.75" x14ac:dyDescent="0.25">
      <c r="A3" s="42" t="s">
        <v>30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2"/>
      <c r="N3" s="2"/>
    </row>
    <row r="4" spans="1:14" ht="33.75" customHeight="1" x14ac:dyDescent="0.25">
      <c r="A4" s="43" t="s">
        <v>29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2"/>
      <c r="N4" s="2"/>
    </row>
    <row r="5" spans="1:14" ht="15" hidden="1" x14ac:dyDescent="0.25">
      <c r="A5" s="45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2"/>
      <c r="N5" s="2"/>
    </row>
    <row r="6" spans="1:14" ht="48.75" customHeight="1" x14ac:dyDescent="0.25">
      <c r="A6" s="46" t="s">
        <v>1</v>
      </c>
      <c r="B6" s="46"/>
      <c r="C6" s="39" t="s">
        <v>10</v>
      </c>
      <c r="D6" s="40"/>
      <c r="E6" s="41"/>
      <c r="F6" s="47" t="s">
        <v>29</v>
      </c>
      <c r="G6" s="47"/>
      <c r="H6" s="47"/>
      <c r="I6" s="47"/>
      <c r="J6" s="47"/>
      <c r="K6" s="47"/>
      <c r="L6" s="47"/>
      <c r="M6" s="2"/>
      <c r="N6" s="2"/>
    </row>
    <row r="7" spans="1:14" ht="45.75" customHeight="1" x14ac:dyDescent="0.25">
      <c r="A7" s="46"/>
      <c r="B7" s="46"/>
      <c r="C7" s="36" t="s">
        <v>14</v>
      </c>
      <c r="D7" s="37"/>
      <c r="E7" s="38"/>
      <c r="F7" s="31" t="s">
        <v>43</v>
      </c>
      <c r="G7" s="31"/>
      <c r="H7" s="31"/>
      <c r="I7" s="31"/>
      <c r="J7" s="31"/>
      <c r="K7" s="31"/>
      <c r="L7" s="31"/>
      <c r="M7" s="2"/>
      <c r="N7" s="2"/>
    </row>
    <row r="8" spans="1:14" ht="51.75" customHeight="1" x14ac:dyDescent="0.25">
      <c r="A8" s="46"/>
      <c r="B8" s="46"/>
      <c r="C8" s="36" t="s">
        <v>11</v>
      </c>
      <c r="D8" s="37"/>
      <c r="E8" s="38"/>
      <c r="F8" s="48" t="s">
        <v>15</v>
      </c>
      <c r="G8" s="48"/>
      <c r="H8" s="48"/>
      <c r="I8" s="48"/>
      <c r="J8" s="48"/>
      <c r="K8" s="48"/>
      <c r="L8" s="48"/>
      <c r="M8" s="2"/>
      <c r="N8" s="2"/>
    </row>
    <row r="9" spans="1:14" ht="21" customHeight="1" x14ac:dyDescent="0.25">
      <c r="A9" s="49" t="s">
        <v>35</v>
      </c>
      <c r="B9" s="50"/>
      <c r="C9" s="33" t="s">
        <v>12</v>
      </c>
      <c r="D9" s="34"/>
      <c r="E9" s="34"/>
      <c r="F9" s="34"/>
      <c r="G9" s="34"/>
      <c r="H9" s="34"/>
      <c r="I9" s="34"/>
      <c r="J9" s="34"/>
      <c r="K9" s="34"/>
      <c r="L9" s="35"/>
      <c r="M9" s="2"/>
      <c r="N9" s="2"/>
    </row>
    <row r="10" spans="1:14" ht="46.9" customHeight="1" x14ac:dyDescent="0.25">
      <c r="A10" s="50"/>
      <c r="B10" s="50"/>
      <c r="C10" s="31" t="s">
        <v>40</v>
      </c>
      <c r="D10" s="31"/>
      <c r="E10" s="32"/>
      <c r="F10" s="32"/>
      <c r="G10" s="32"/>
      <c r="H10" s="32"/>
      <c r="I10" s="32"/>
      <c r="J10" s="32"/>
      <c r="K10" s="32"/>
      <c r="L10" s="32"/>
      <c r="M10" s="2"/>
      <c r="N10" s="2"/>
    </row>
    <row r="11" spans="1:14" ht="20.25" customHeight="1" x14ac:dyDescent="0.25">
      <c r="A11" s="56" t="s">
        <v>31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2"/>
      <c r="N11" s="2"/>
    </row>
    <row r="12" spans="1:14" ht="60" x14ac:dyDescent="0.25">
      <c r="A12" s="53" t="s">
        <v>2</v>
      </c>
      <c r="B12" s="53" t="s">
        <v>3</v>
      </c>
      <c r="C12" s="29" t="s">
        <v>23</v>
      </c>
      <c r="D12" s="53" t="s">
        <v>25</v>
      </c>
      <c r="E12" s="3" t="s">
        <v>16</v>
      </c>
      <c r="F12" s="3" t="s">
        <v>17</v>
      </c>
      <c r="G12" s="3" t="s">
        <v>19</v>
      </c>
      <c r="H12" s="53" t="s">
        <v>22</v>
      </c>
      <c r="I12" s="53" t="s">
        <v>4</v>
      </c>
      <c r="J12" s="53" t="s">
        <v>18</v>
      </c>
      <c r="K12" s="29" t="s">
        <v>26</v>
      </c>
      <c r="L12" s="53" t="s">
        <v>32</v>
      </c>
      <c r="M12" s="2"/>
      <c r="N12" s="2"/>
    </row>
    <row r="13" spans="1:14" ht="109.5" customHeight="1" x14ac:dyDescent="0.25">
      <c r="A13" s="53"/>
      <c r="B13" s="29"/>
      <c r="C13" s="30"/>
      <c r="D13" s="53"/>
      <c r="E13" s="27" t="s">
        <v>38</v>
      </c>
      <c r="F13" s="27" t="s">
        <v>36</v>
      </c>
      <c r="G13" s="3" t="s">
        <v>37</v>
      </c>
      <c r="H13" s="53"/>
      <c r="I13" s="53"/>
      <c r="J13" s="53"/>
      <c r="K13" s="30"/>
      <c r="L13" s="53"/>
      <c r="M13" s="2"/>
      <c r="N13" s="2"/>
    </row>
    <row r="14" spans="1:14" ht="45" x14ac:dyDescent="0.25">
      <c r="A14" s="19">
        <v>1</v>
      </c>
      <c r="B14" s="28" t="s">
        <v>41</v>
      </c>
      <c r="C14" s="20" t="s">
        <v>24</v>
      </c>
      <c r="D14" s="20">
        <v>1</v>
      </c>
      <c r="E14" s="22">
        <v>57000</v>
      </c>
      <c r="F14" s="22">
        <v>57000</v>
      </c>
      <c r="G14" s="22">
        <v>57000</v>
      </c>
      <c r="H14" s="23">
        <f>ROUND(AVERAGE(E14:G14),2)</f>
        <v>57000</v>
      </c>
      <c r="I14" s="23">
        <f>_xlfn.STDEV.S(E14,F14,G14)</f>
        <v>0</v>
      </c>
      <c r="J14" s="24">
        <f>STDEV(E14:G14)/H14</f>
        <v>0</v>
      </c>
      <c r="K14" s="24" t="s">
        <v>27</v>
      </c>
      <c r="L14" s="25">
        <f>H14*D14</f>
        <v>57000</v>
      </c>
      <c r="M14" s="2"/>
      <c r="N14" s="2"/>
    </row>
    <row r="15" spans="1:14" ht="45" x14ac:dyDescent="0.25">
      <c r="A15" s="19">
        <v>2</v>
      </c>
      <c r="B15" s="28" t="s">
        <v>42</v>
      </c>
      <c r="C15" s="20" t="s">
        <v>24</v>
      </c>
      <c r="D15" s="21">
        <v>1</v>
      </c>
      <c r="E15" s="22">
        <v>10800</v>
      </c>
      <c r="F15" s="22">
        <v>10800</v>
      </c>
      <c r="G15" s="22">
        <v>10800</v>
      </c>
      <c r="H15" s="23">
        <f>ROUND(AVERAGE(E15:G15),2)</f>
        <v>10800</v>
      </c>
      <c r="I15" s="23">
        <f>_xlfn.STDEV.S(E15,F15,G15)</f>
        <v>0</v>
      </c>
      <c r="J15" s="24">
        <f>STDEV(E15:G15)/H15</f>
        <v>0</v>
      </c>
      <c r="K15" s="24" t="s">
        <v>27</v>
      </c>
      <c r="L15" s="25">
        <f>H15*D15</f>
        <v>10800</v>
      </c>
      <c r="M15" s="2"/>
      <c r="N15" s="2"/>
    </row>
    <row r="16" spans="1:14" ht="15.75" x14ac:dyDescent="0.25">
      <c r="A16" s="9"/>
      <c r="B16" s="8"/>
      <c r="C16" s="8"/>
      <c r="D16" s="10"/>
      <c r="E16" s="11"/>
      <c r="F16" s="11"/>
      <c r="G16" s="11"/>
      <c r="H16" s="12"/>
      <c r="I16" s="12"/>
      <c r="J16" s="13"/>
      <c r="K16" s="13"/>
      <c r="L16" s="12"/>
      <c r="M16" s="2"/>
      <c r="N16" s="2"/>
    </row>
    <row r="17" spans="1:18" ht="15" x14ac:dyDescent="0.25">
      <c r="A17" s="51" t="s">
        <v>28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2"/>
      <c r="N17" s="2"/>
    </row>
    <row r="18" spans="1:18" ht="15.75" x14ac:dyDescent="0.25">
      <c r="A18" s="54" t="s">
        <v>33</v>
      </c>
      <c r="B18" s="54"/>
      <c r="C18" s="54"/>
      <c r="D18" s="54"/>
      <c r="E18" s="54"/>
      <c r="F18" s="54"/>
      <c r="G18" s="54"/>
      <c r="H18" s="54"/>
      <c r="I18" s="54"/>
      <c r="J18" s="54"/>
      <c r="K18" s="26"/>
      <c r="L18" s="14">
        <f>SUM(L14:L15)</f>
        <v>67800</v>
      </c>
      <c r="M18" s="2"/>
      <c r="N18" s="2"/>
      <c r="P18" s="7"/>
      <c r="R18" s="6"/>
    </row>
    <row r="19" spans="1:18" ht="15" customHeight="1" x14ac:dyDescent="0.25">
      <c r="A19" s="54" t="s">
        <v>34</v>
      </c>
      <c r="B19" s="54"/>
      <c r="C19" s="54"/>
      <c r="D19" s="54"/>
      <c r="E19" s="54"/>
      <c r="F19" s="54"/>
      <c r="G19" s="54"/>
      <c r="H19" s="54"/>
      <c r="I19" s="54"/>
      <c r="J19" s="54"/>
      <c r="K19" s="26"/>
      <c r="L19" s="15">
        <v>46237</v>
      </c>
      <c r="M19" s="2"/>
      <c r="N19" s="2"/>
    </row>
    <row r="20" spans="1:18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"/>
      <c r="N20" s="2"/>
    </row>
    <row r="21" spans="1:18" ht="33.75" customHeight="1" x14ac:dyDescent="0.25">
      <c r="A21" s="55" t="s">
        <v>39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2"/>
      <c r="N21" s="2"/>
    </row>
    <row r="23" spans="1:18" ht="14.25" x14ac:dyDescent="0.2">
      <c r="B23" s="52" t="s">
        <v>20</v>
      </c>
      <c r="C23" s="52"/>
      <c r="D23" s="52"/>
      <c r="E23" s="52"/>
    </row>
    <row r="24" spans="1:18" x14ac:dyDescent="0.2">
      <c r="B24" s="58" t="s">
        <v>13</v>
      </c>
      <c r="C24" s="58"/>
      <c r="D24" s="59"/>
      <c r="E24" s="59"/>
    </row>
    <row r="25" spans="1:18" ht="14.25" x14ac:dyDescent="0.2">
      <c r="B25" s="5"/>
      <c r="C25" s="5"/>
      <c r="D25" s="52" t="s">
        <v>21</v>
      </c>
      <c r="E25" s="52"/>
    </row>
    <row r="26" spans="1:18" x14ac:dyDescent="0.2">
      <c r="B26" s="17" t="s">
        <v>5</v>
      </c>
      <c r="C26" s="17"/>
      <c r="D26" s="60" t="s">
        <v>6</v>
      </c>
      <c r="E26" s="60"/>
    </row>
    <row r="27" spans="1:18" ht="15" x14ac:dyDescent="0.2">
      <c r="B27" s="18"/>
      <c r="C27" s="18"/>
      <c r="D27" s="18"/>
      <c r="E27" s="18"/>
    </row>
    <row r="28" spans="1:18" ht="15" x14ac:dyDescent="0.2">
      <c r="B28" s="61">
        <f>L19</f>
        <v>46237</v>
      </c>
      <c r="C28" s="61"/>
      <c r="D28" s="61"/>
      <c r="E28" s="61"/>
    </row>
    <row r="29" spans="1:18" x14ac:dyDescent="0.2">
      <c r="B29" s="57" t="s">
        <v>7</v>
      </c>
      <c r="C29" s="57"/>
      <c r="D29" s="57"/>
      <c r="E29" s="57"/>
    </row>
    <row r="30" spans="1:18" ht="15" x14ac:dyDescent="0.2">
      <c r="B30" s="16"/>
      <c r="C30" s="16"/>
      <c r="D30" s="62"/>
      <c r="E30" s="63"/>
    </row>
    <row r="31" spans="1:18" x14ac:dyDescent="0.2">
      <c r="B31" s="17" t="s">
        <v>8</v>
      </c>
      <c r="C31" s="17"/>
      <c r="D31" s="57" t="s">
        <v>9</v>
      </c>
      <c r="E31" s="57"/>
    </row>
  </sheetData>
  <sheetProtection formatCells="0" formatColumns="0" formatRows="0" insertColumns="0" insertRows="0" deleteColumns="0" deleteRows="0"/>
  <mergeCells count="35">
    <mergeCell ref="D31:E31"/>
    <mergeCell ref="B24:E24"/>
    <mergeCell ref="D26:E26"/>
    <mergeCell ref="B28:E28"/>
    <mergeCell ref="B29:E29"/>
    <mergeCell ref="D30:E30"/>
    <mergeCell ref="A9:B10"/>
    <mergeCell ref="A17:L17"/>
    <mergeCell ref="D25:E25"/>
    <mergeCell ref="J12:J13"/>
    <mergeCell ref="L12:L13"/>
    <mergeCell ref="A18:J18"/>
    <mergeCell ref="B23:E23"/>
    <mergeCell ref="A19:J19"/>
    <mergeCell ref="A21:L21"/>
    <mergeCell ref="A11:L11"/>
    <mergeCell ref="A12:A13"/>
    <mergeCell ref="B12:B13"/>
    <mergeCell ref="D12:D13"/>
    <mergeCell ref="H12:H13"/>
    <mergeCell ref="I12:I13"/>
    <mergeCell ref="C12:C13"/>
    <mergeCell ref="A3:L3"/>
    <mergeCell ref="A4:L4"/>
    <mergeCell ref="A5:L5"/>
    <mergeCell ref="A6:B8"/>
    <mergeCell ref="F6:L6"/>
    <mergeCell ref="F8:L8"/>
    <mergeCell ref="F7:L7"/>
    <mergeCell ref="K12:K13"/>
    <mergeCell ref="C10:L10"/>
    <mergeCell ref="C9:L9"/>
    <mergeCell ref="C8:E8"/>
    <mergeCell ref="C6:E6"/>
    <mergeCell ref="C7:E7"/>
  </mergeCells>
  <phoneticPr fontId="14" type="noConversion"/>
  <hyperlinks>
    <hyperlink ref="G13" r:id="rId1" display="https://alsn.ru/products/tproduct/893974444-115073726132-1s-edo-na-1200-komplektov_x000a_от 26.05.2026г." xr:uid="{3922A054-7A5B-475A-9D37-905887642BDC}"/>
    <hyperlink ref="F13" r:id="rId2" display="https://www.abisoft.ru/personal/cart/_x000a_от 26.05.2026г." xr:uid="{91967FF6-98CE-4839-95E1-9DB886B8BBA9}"/>
    <hyperlink ref="E13" r:id="rId3" display="https://www.vdgb.ru/services/uslugi-1s/its/ . _x000a_от 26.05.2026г." xr:uid="{5F7CD33B-E86A-4F8D-828D-083C419A6A55}"/>
  </hyperlinks>
  <pageMargins left="0.23622047244094491" right="0.23622047244094491" top="0.15748031496062992" bottom="0.19685039370078741" header="0" footer="0"/>
  <pageSetup paperSize="9" scale="63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</dc:creator>
  <cp:lastModifiedBy>Сиушкина Алла Александровна</cp:lastModifiedBy>
  <cp:lastPrinted>2025-11-01T05:44:36Z</cp:lastPrinted>
  <dcterms:created xsi:type="dcterms:W3CDTF">2019-06-06T10:23:43Z</dcterms:created>
  <dcterms:modified xsi:type="dcterms:W3CDTF">2026-08-19T06:56:34Z</dcterms:modified>
</cp:coreProperties>
</file>