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33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2" i="9" l="1"/>
  <c r="R12" i="9" s="1"/>
  <c r="S12" i="9" s="1"/>
  <c r="N12" i="9"/>
  <c r="M13" i="9"/>
  <c r="N13" i="9"/>
  <c r="O12" i="9" l="1"/>
  <c r="O13" i="9"/>
  <c r="R13" i="9"/>
  <c r="S13" i="9" s="1"/>
  <c r="P14" i="9" l="1"/>
  <c r="Q14" i="9" s="1"/>
  <c r="J14" i="9"/>
  <c r="V11" i="9"/>
  <c r="V16" i="9" s="1"/>
  <c r="U11" i="9"/>
  <c r="U16" i="9" s="1"/>
  <c r="T11" i="9"/>
  <c r="T16" i="9" s="1"/>
  <c r="N11" i="9"/>
  <c r="M11" i="9"/>
  <c r="R11" i="9" s="1"/>
  <c r="S11" i="9" s="1"/>
  <c r="S14" i="9" s="1"/>
  <c r="V14" i="9" l="1"/>
  <c r="U14" i="9"/>
  <c r="O11" i="9"/>
  <c r="T14" i="9"/>
</calcChain>
</file>

<file path=xl/sharedStrings.xml><?xml version="1.0" encoding="utf-8"?>
<sst xmlns="http://schemas.openxmlformats.org/spreadsheetml/2006/main" count="53" uniqueCount="50">
  <si>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</si>
  <si>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</si>
  <si>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</si>
  <si>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</si>
  <si>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</si>
  <si>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</si>
  <si>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</si>
  <si>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</si>
  <si>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</si>
  <si>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</si>
  <si>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</si>
  <si>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</si>
  <si>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</si>
  <si>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</si>
  <si>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</si>
  <si>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</si>
  <si>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</si>
  <si>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</si>
  <si>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</si>
  <si>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</si>
  <si>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</si>
  <si>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</si>
  <si>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</si>
  <si>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</si>
  <si>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</si>
  <si>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</si>
  <si>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</si>
  <si>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</si>
  <si>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</si>
  <si>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</si>
  <si>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</si>
  <si>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</si>
  <si>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</si>
  <si>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</si>
  <si>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</si>
  <si>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</si>
  <si>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</si>
  <si>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</si>
  <si>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</si>
  <si>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</si>
  <si>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</si>
  <si>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</si>
  <si>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</si>
  <si>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</si>
  <si>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</si>
  <si>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</si>
  <si>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</si>
  <si>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Оказание услуг по утилизации отработанных автомобильных шин</t>
  </si>
  <si>
    <t>кг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</si>
  <si>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Начальная (максимальная цена) контракта составляет </t>
    </r>
    <r>
      <rPr>
        <b/>
        <sz val="13"/>
        <rFont val="Times New Roman"/>
        <family val="1"/>
        <charset val="204"/>
      </rPr>
      <t xml:space="preserve">16 948 (шестнадцать тысяч девятьсот сорок восемь) рублей 67 копеек </t>
    </r>
    <r>
      <rPr>
        <sz val="13"/>
        <rFont val="Times New Roman"/>
        <family val="1"/>
        <charset val="204"/>
      </rPr>
      <t>и включает в себя стоимость расходы, связанные с оказанием Услуг, НДС, другие установленные налоги, сборы и иные расходы, связанные с исполнением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</si>
</sst>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466725</xdr:colOff>
      <xdr:row>19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4</xdr:col>
      <xdr:colOff>28575</xdr:colOff>
      <xdr:row>23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104775</xdr:colOff>
      <xdr:row>24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85725</xdr:colOff>
      <xdr:row>31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11</xdr:row>
      <xdr:rowOff>0</xdr:rowOff>
    </xdr:from>
    <xdr:to>
      <xdr:col>15</xdr:col>
      <xdr:colOff>1135380</xdr:colOff>
      <xdr:row>11</xdr:row>
      <xdr:rowOff>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0</xdr:rowOff>
    </xdr:from>
    <xdr:to>
      <xdr:col>15</xdr:col>
      <xdr:colOff>434340</xdr:colOff>
      <xdr:row>11</xdr:row>
      <xdr:rowOff>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topLeftCell="A14" workbookViewId="0">
      <selection activeCell="M27" sqref="M27"/>
    </sheetView>
  </sheetViews>
  <sheetFormatPr defaultColWidth="9.140625" defaultRowHeight="12.75" x14ac:dyDescent="0.25"/>
  <cols>
    <col min="1" max="1" width="6.28515625" style="1" customWidth="1"/>
    <col min="2" max="2" width="54.140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3" width="0" style="1" hidden="1" customWidth="1"/>
    <col min="24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27" t="s">
        <v>22</v>
      </c>
      <c r="P1" s="27"/>
      <c r="Q1" s="27"/>
      <c r="R1" s="27"/>
      <c r="S1" s="27"/>
    </row>
    <row r="2" spans="1:22" s="2" customFormat="1" ht="33.75" customHeight="1" x14ac:dyDescent="0.25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2" s="3" customFormat="1" ht="7.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2" s="3" customFormat="1" ht="14.25" customHeight="1" x14ac:dyDescent="0.25">
      <c r="A4" s="30" t="s">
        <v>15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2" s="3" customFormat="1" ht="30.6" customHeight="1" x14ac:dyDescent="0.25">
      <c r="A5" s="31" t="s">
        <v>0</v>
      </c>
      <c r="B5" s="31"/>
      <c r="C5" s="31"/>
      <c r="D5" s="31"/>
      <c r="E5" s="32" t="s">
        <v>47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2" s="3" customFormat="1" ht="29.25" customHeight="1" x14ac:dyDescent="0.25">
      <c r="A6" s="31" t="s">
        <v>1</v>
      </c>
      <c r="B6" s="31"/>
      <c r="C6" s="31"/>
      <c r="D6" s="31"/>
      <c r="E6" s="31" t="s">
        <v>16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2" s="3" customFormat="1" ht="18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22" ht="18" customHeight="1" x14ac:dyDescent="0.25">
      <c r="A8" s="35" t="s">
        <v>17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22" ht="45.75" customHeight="1" x14ac:dyDescent="0.25">
      <c r="A9" s="36" t="s">
        <v>2</v>
      </c>
      <c r="B9" s="36" t="s">
        <v>46</v>
      </c>
      <c r="C9" s="37" t="s">
        <v>23</v>
      </c>
      <c r="D9" s="39" t="s">
        <v>13</v>
      </c>
      <c r="E9" s="36" t="s">
        <v>12</v>
      </c>
      <c r="F9" s="36"/>
      <c r="G9" s="36"/>
      <c r="H9" s="36"/>
      <c r="I9" s="36"/>
      <c r="J9" s="21"/>
      <c r="K9" s="36" t="s">
        <v>3</v>
      </c>
      <c r="L9" s="36"/>
      <c r="M9" s="39" t="s">
        <v>4</v>
      </c>
      <c r="N9" s="39"/>
      <c r="O9" s="39"/>
      <c r="P9" s="36" t="s">
        <v>5</v>
      </c>
      <c r="Q9" s="36"/>
      <c r="R9" s="36"/>
      <c r="S9" s="36"/>
    </row>
    <row r="10" spans="1:22" ht="77.25" customHeight="1" x14ac:dyDescent="0.25">
      <c r="A10" s="36"/>
      <c r="B10" s="36"/>
      <c r="C10" s="38"/>
      <c r="D10" s="39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1.5" customHeight="1" x14ac:dyDescent="0.25">
      <c r="A11" s="4">
        <v>1</v>
      </c>
      <c r="B11" s="26" t="s">
        <v>47</v>
      </c>
      <c r="C11" s="4" t="s">
        <v>48</v>
      </c>
      <c r="D11" s="4">
        <v>2507.1999999999998</v>
      </c>
      <c r="E11" s="6">
        <v>6.48</v>
      </c>
      <c r="F11" s="19"/>
      <c r="G11" s="6">
        <v>6.8040000000000003</v>
      </c>
      <c r="H11" s="6"/>
      <c r="I11" s="6">
        <v>6.9984000000000002</v>
      </c>
      <c r="J11" s="6"/>
      <c r="K11" s="6"/>
      <c r="L11" s="6"/>
      <c r="M11" s="6">
        <f>ROUND((E11+G11+I11)/3,2)</f>
        <v>6.76</v>
      </c>
      <c r="N11" s="20">
        <f>STDEVA(E11,G11,I11)</f>
        <v>0.26188608210441411</v>
      </c>
      <c r="O11" s="20">
        <f>N11/M11*100</f>
        <v>3.8740544690002086</v>
      </c>
      <c r="P11" s="6"/>
      <c r="Q11" s="6"/>
      <c r="R11" s="6">
        <f>M11</f>
        <v>6.76</v>
      </c>
      <c r="S11" s="6">
        <f>D11*R11</f>
        <v>16948.671999999999</v>
      </c>
      <c r="T11" s="22">
        <f>D11*E11</f>
        <v>16246.655999999999</v>
      </c>
      <c r="U11" s="22">
        <f>D11*G11</f>
        <v>17058.988799999999</v>
      </c>
      <c r="V11" s="22">
        <f>D11*I11</f>
        <v>17546.388479999998</v>
      </c>
    </row>
    <row r="12" spans="1:22" ht="30" hidden="1" customHeight="1" x14ac:dyDescent="0.25">
      <c r="A12" s="4"/>
      <c r="B12" s="25"/>
      <c r="C12" s="4"/>
      <c r="D12" s="4"/>
      <c r="E12" s="6"/>
      <c r="F12" s="19"/>
      <c r="G12" s="6"/>
      <c r="H12" s="6"/>
      <c r="I12" s="6"/>
      <c r="J12" s="6"/>
      <c r="K12" s="6"/>
      <c r="L12" s="6"/>
      <c r="M12" s="6">
        <f>ROUND((E12+G12+I12)/3,2)</f>
        <v>0</v>
      </c>
      <c r="N12" s="20" t="e">
        <f>STDEVA(E12,G12,I12)</f>
        <v>#DIV/0!</v>
      </c>
      <c r="O12" s="20" t="e">
        <f>N12/M12*100</f>
        <v>#DIV/0!</v>
      </c>
      <c r="P12" s="6"/>
      <c r="Q12" s="6"/>
      <c r="R12" s="6">
        <f>M12</f>
        <v>0</v>
      </c>
      <c r="S12" s="6">
        <f>D12*R12</f>
        <v>0</v>
      </c>
      <c r="T12" s="22"/>
      <c r="U12" s="22"/>
      <c r="V12" s="22"/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s="5" customFormat="1" ht="23.25" customHeight="1" x14ac:dyDescent="0.25">
      <c r="A14" s="21"/>
      <c r="B14" s="24"/>
      <c r="C14" s="8"/>
      <c r="D14" s="4"/>
      <c r="E14" s="21"/>
      <c r="F14" s="19"/>
      <c r="G14" s="7"/>
      <c r="H14" s="6"/>
      <c r="I14" s="6"/>
      <c r="J14" s="6" t="e">
        <f>SUM(#REF!)</f>
        <v>#REF!</v>
      </c>
      <c r="K14" s="6">
        <v>0</v>
      </c>
      <c r="L14" s="6" t="s">
        <v>11</v>
      </c>
      <c r="M14" s="6"/>
      <c r="N14" s="20"/>
      <c r="O14" s="20"/>
      <c r="P14" s="7">
        <f>((D14/3)*(SUM(E14:I14)))</f>
        <v>0</v>
      </c>
      <c r="Q14" s="7" t="e">
        <f>P14/D14</f>
        <v>#DIV/0!</v>
      </c>
      <c r="R14" s="7"/>
      <c r="S14" s="7">
        <f>SUM(S11:S13)</f>
        <v>16948.671999999999</v>
      </c>
      <c r="T14" s="23">
        <f>SUM(T11:T11)</f>
        <v>16246.655999999999</v>
      </c>
      <c r="U14" s="23">
        <f>SUM(U11:U11)</f>
        <v>17058.988799999999</v>
      </c>
      <c r="V14" s="23">
        <f>SUM(V11:V11)</f>
        <v>17546.388479999998</v>
      </c>
    </row>
    <row r="15" spans="1:22" s="5" customFormat="1" ht="2.2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22" x14ac:dyDescent="0.25">
      <c r="T16" s="22">
        <f>SUM(T11:T11)</f>
        <v>16246.655999999999</v>
      </c>
      <c r="U16" s="22">
        <f>SUM(U11:U11)</f>
        <v>17058.988799999999</v>
      </c>
      <c r="V16" s="22">
        <f>SUM(V11:V11)</f>
        <v>17546.388479999998</v>
      </c>
    </row>
    <row r="17" spans="1:19" customFormat="1" ht="43.5" customHeight="1" x14ac:dyDescent="0.25">
      <c r="A17" s="40" t="s">
        <v>27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spans="1:19" customFormat="1" ht="15.75" x14ac:dyDescent="0.25">
      <c r="A18" s="41" t="s">
        <v>28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9"/>
      <c r="O18" s="9"/>
    </row>
    <row r="19" spans="1:19" customFormat="1" ht="15.75" x14ac:dyDescent="0.25">
      <c r="B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9" customFormat="1" ht="27" customHeight="1" x14ac:dyDescent="0.25">
      <c r="B20" s="9"/>
      <c r="C20" s="9"/>
      <c r="D20" s="9"/>
      <c r="E20" s="10" t="s">
        <v>29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Format="1" ht="16.899999999999999" customHeigh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Format="1" ht="16.899999999999999" customHeight="1" x14ac:dyDescent="0.25">
      <c r="B22" s="9"/>
      <c r="C22" s="11" t="s">
        <v>30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Format="1" ht="16.899999999999999" customHeight="1" x14ac:dyDescent="0.25">
      <c r="B23" s="9"/>
      <c r="C23" s="9"/>
      <c r="D23" s="9"/>
      <c r="E23" s="11" t="s">
        <v>31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customFormat="1" ht="27" customHeigh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customFormat="1" ht="27" customHeight="1" x14ac:dyDescent="0.25">
      <c r="B25" s="9"/>
      <c r="C25" s="10" t="s">
        <v>32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customFormat="1" ht="27" customHeight="1" x14ac:dyDescent="0.25">
      <c r="B26" s="9"/>
      <c r="C26" s="10" t="s">
        <v>33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Format="1" ht="16.899999999999999" customHeight="1" x14ac:dyDescent="0.25">
      <c r="B27" s="9"/>
      <c r="C27" s="11" t="s">
        <v>34</v>
      </c>
      <c r="D27" s="9"/>
      <c r="E27" s="9"/>
      <c r="F27" s="9"/>
      <c r="G27" s="9"/>
      <c r="H27" s="9"/>
      <c r="I27" s="9"/>
      <c r="J27" s="9"/>
      <c r="K27" s="9"/>
      <c r="L27" s="9"/>
      <c r="M27" s="12"/>
      <c r="N27" s="9"/>
      <c r="O27" s="9"/>
    </row>
    <row r="28" spans="1:19" customFormat="1" ht="16.899999999999999" customHeight="1" x14ac:dyDescent="0.3">
      <c r="A28" s="33" t="s">
        <v>35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9"/>
    </row>
    <row r="29" spans="1:19" customFormat="1" ht="16.899999999999999" customHeight="1" x14ac:dyDescent="0.25">
      <c r="B29" s="9"/>
      <c r="C29" s="13" t="s">
        <v>36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customFormat="1" ht="16.899999999999999" customHeight="1" x14ac:dyDescent="0.25">
      <c r="B30" s="9"/>
      <c r="C30" s="14" t="s">
        <v>37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customFormat="1" ht="16.899999999999999" customHeight="1" x14ac:dyDescent="0.25">
      <c r="B31" s="9"/>
      <c r="C31" s="14" t="s">
        <v>30</v>
      </c>
      <c r="D31" s="15" t="s">
        <v>38</v>
      </c>
      <c r="E31" s="15"/>
      <c r="F31" s="15"/>
      <c r="G31" s="15"/>
      <c r="H31" s="15"/>
      <c r="I31" s="15"/>
      <c r="J31" s="15"/>
      <c r="K31" s="15"/>
      <c r="L31" s="15"/>
      <c r="M31" s="9"/>
      <c r="N31" s="9"/>
      <c r="O31" s="9"/>
    </row>
    <row r="32" spans="1:19" customFormat="1" ht="16.899999999999999" customHeight="1" x14ac:dyDescent="0.25">
      <c r="B32" s="9"/>
      <c r="C32" s="42" t="s">
        <v>39</v>
      </c>
      <c r="D32" s="42"/>
      <c r="E32" s="42"/>
      <c r="F32" s="42"/>
      <c r="G32" s="42"/>
      <c r="H32" s="9"/>
      <c r="I32" s="9"/>
      <c r="J32" s="9"/>
      <c r="K32" s="9"/>
      <c r="L32" s="9"/>
      <c r="M32" s="9"/>
      <c r="N32" s="9"/>
      <c r="O32" s="9"/>
    </row>
    <row r="33" spans="1:19" customFormat="1" ht="16.899999999999999" customHeight="1" x14ac:dyDescent="0.25">
      <c r="B33" s="16"/>
      <c r="C33" s="9"/>
      <c r="D33" s="15" t="s">
        <v>40</v>
      </c>
      <c r="E33" s="15"/>
      <c r="F33" s="15"/>
      <c r="G33" s="15"/>
      <c r="H33" s="15"/>
      <c r="I33" s="9"/>
      <c r="J33" s="9"/>
      <c r="K33" s="9"/>
      <c r="L33" s="9"/>
      <c r="M33" s="9"/>
      <c r="N33" s="9"/>
      <c r="O33" s="9"/>
      <c r="P33" s="9"/>
      <c r="Q33" s="17"/>
    </row>
    <row r="34" spans="1:19" customFormat="1" ht="16.899999999999999" customHeight="1" x14ac:dyDescent="0.25">
      <c r="B34" s="16"/>
      <c r="C34" s="9"/>
      <c r="D34" s="15" t="s">
        <v>41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5"/>
      <c r="C35" s="15"/>
      <c r="D35" s="15" t="s">
        <v>42</v>
      </c>
      <c r="E35" s="15"/>
      <c r="F35" s="15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9" ht="70.5" hidden="1" customHeight="1" x14ac:dyDescent="0.25">
      <c r="A36" s="43" t="s">
        <v>45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19" customFormat="1" ht="34.5" customHeight="1" x14ac:dyDescent="0.25">
      <c r="A37" s="43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16" customFormat="1" ht="32.25" customHeight="1" x14ac:dyDescent="0.25">
      <c r="A38" s="44" t="s">
        <v>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 s="16" customFormat="1" ht="16.899999999999999" customHeight="1" x14ac:dyDescent="0.25">
      <c r="A39" s="45" t="s">
        <v>44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mergeCells count="27">
    <mergeCell ref="C32:G32"/>
    <mergeCell ref="A36:S36"/>
    <mergeCell ref="A37:S37"/>
    <mergeCell ref="A38:S38"/>
    <mergeCell ref="A39:S39"/>
    <mergeCell ref="A28:N28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5:S15"/>
    <mergeCell ref="A17:S17"/>
    <mergeCell ref="A18:M18"/>
    <mergeCell ref="O1:S1"/>
    <mergeCell ref="A2:S2"/>
    <mergeCell ref="A3:S3"/>
    <mergeCell ref="A4:S4"/>
    <mergeCell ref="A5:D5"/>
    <mergeCell ref="E5:S5"/>
  </mergeCells>
  <pageMargins left="0.7" right="0.7" top="0.75" bottom="0.75" header="0.3" footer="0.3"/>
  <pageSetup paperSize="9" scale="4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Резеда</cp:lastModifiedBy>
  <cp:lastPrinted>2026-07-28T05:26:15Z</cp:lastPrinted>
  <dcterms:created xsi:type="dcterms:W3CDTF">2015-03-23T12:24:37Z</dcterms:created>
  <dcterms:modified xsi:type="dcterms:W3CDTF">2026-08-31T12:09:15Z</dcterms:modified>
</cp:coreProperties>
</file>