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Правовое управление\2026 год\Документации\Ед. поставщик ЕАТ\ДОЭБ\Услуги по проведению измерения отклонения ствола дымовых металлических труб\"/>
    </mc:Choice>
  </mc:AlternateContent>
  <bookViews>
    <workbookView xWindow="0" yWindow="30" windowWidth="9000" windowHeight="9555"/>
  </bookViews>
  <sheets>
    <sheet name="Лист1" sheetId="1" r:id="rId1"/>
  </sheets>
  <definedNames>
    <definedName name="_xlnm.Print_Area" localSheetId="0">Лист1!$A$1:$M$18</definedName>
  </definedNames>
  <calcPr calcId="162913"/>
</workbook>
</file>

<file path=xl/calcChain.xml><?xml version="1.0" encoding="utf-8"?>
<calcChain xmlns="http://schemas.openxmlformats.org/spreadsheetml/2006/main">
  <c r="J14" i="1" l="1"/>
  <c r="K14" i="1"/>
  <c r="J13" i="1"/>
  <c r="K13" i="1"/>
  <c r="J12" i="1"/>
  <c r="K12" i="1"/>
  <c r="L12" i="1"/>
  <c r="M12" i="1"/>
  <c r="L13" i="1"/>
  <c r="M13" i="1"/>
  <c r="L14" i="1"/>
  <c r="M14" i="1"/>
  <c r="M15" i="1"/>
  <c r="H16" i="1"/>
</calcChain>
</file>

<file path=xl/sharedStrings.xml><?xml version="1.0" encoding="utf-8"?>
<sst xmlns="http://schemas.openxmlformats.org/spreadsheetml/2006/main" count="40" uniqueCount="34">
  <si>
    <t>Характеристики объекта закупки</t>
  </si>
  <si>
    <t>Используемый метод определения НМЦК 
с обоснованием:</t>
  </si>
  <si>
    <t>№</t>
  </si>
  <si>
    <t>Наименование товара, услуги (работы)</t>
  </si>
  <si>
    <t>ОКПД2/КТРУ</t>
  </si>
  <si>
    <t>Единица измерения</t>
  </si>
  <si>
    <t>Кол-во</t>
  </si>
  <si>
    <t>Среднеквадр. отклонение</t>
  </si>
  <si>
    <t>Коэффициент вариации (%)</t>
  </si>
  <si>
    <t>Цена (руб.)</t>
  </si>
  <si>
    <t>Метод сопоставимых рыночных цен (анализа рынка) является приоритетным для определения и обоснования начальной (максимальной) цены контракта, цены контракта, заключаемого с единственным поставщиком (подрядчиком, исполнителем) (в соответствии с ч.6 ст.22 44-ФЗ) 
Расчет выполнен в соответствии с Методическими рекомендациями, утвержденными приказом МЭР РФ от 02.10.2013 №567</t>
  </si>
  <si>
    <t>Средняя цена (руб.)</t>
  </si>
  <si>
    <t>Информация о валюте, используемой для формирования цены контракта и расчетов с поставщиком (подрядчиком, исполнителем)</t>
  </si>
  <si>
    <t>Российский рубль</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</si>
  <si>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t>
  </si>
  <si>
    <t>Оплата производится в рублях по курсу соответствующей валюты, установленному Центральным банком на дату заключения контракта</t>
  </si>
  <si>
    <t>Приложение № 2 к Извещению</t>
  </si>
  <si>
    <t>Поставщик 1</t>
  </si>
  <si>
    <t xml:space="preserve">Поставщик 2 </t>
  </si>
  <si>
    <t xml:space="preserve">Поставщик 3 </t>
  </si>
  <si>
    <t>НМЦК рын (руб)</t>
  </si>
  <si>
    <t xml:space="preserve">На основании проведенного анализа рынка и расчетов, НМЦК составляет:       </t>
  </si>
  <si>
    <t>руб.</t>
  </si>
  <si>
    <t>Расчет НМЦК (рын) произведен по формуле:
V - количество (объем) закупаемого товара;
n - количество значений, используемых в расчете;
i - номер источника ценовой информации;
Цi - цена единицы товара</t>
  </si>
  <si>
    <t xml:space="preserve">Обоснование начальной (максимальной) цены контракта 
           </t>
  </si>
  <si>
    <t>Итого:</t>
  </si>
  <si>
    <t xml:space="preserve"> согласно Извещению </t>
  </si>
  <si>
    <t xml:space="preserve">Услуги по проведению измерения отклонения ствола дымовых металлических труб от вертикальной оси, экспертизе промышленной безопасности здания котельной, техническому диагностированию бака добавочной воды ФГБУ «РГБ» (МО, г. Можайск, ул. 20 Января, д. 20, корп. 2) </t>
  </si>
  <si>
    <t>усл. ед.</t>
  </si>
  <si>
    <t>Экспертиза промышленной безопасности здания котельной</t>
  </si>
  <si>
    <t>Измерения отклонения ствола дымовых металлических труб от вертикальной оси</t>
  </si>
  <si>
    <t>Техническое диагностирование бака добавочной воды</t>
  </si>
  <si>
    <t>Дата подготовки обоснования НМЦК:  17.03.2026</t>
  </si>
  <si>
    <t xml:space="preserve">71.20.19.190
Услуги по техническим испытаниям и анализу прочие, не включенные в другие группировки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</si>
</sst>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5" formatCode="_-* #,##0.00\ _₽_-;\-* #,##0.00\ _₽_-;_-* &quot;-&quot;??\ _₽_-;_-@_-"/>
    <numFmt numFmtId="172" formatCode="#,##0.00_р_."/>
    <numFmt numFmtId="176" formatCode="#,##0_р_."/>
  </numFmts>
  <fonts count="16" x14ac:knownFonts="1">
    <font>
      <sz val="11"/>
      <color theme="1"/>
      <name val="Calibri"/>
      <family val="2"/>
      <charset val="204"/>
      <scheme val="minor"/>
    </font>
    <font>
      <sz val="11"/>
      <color indexed="8"/>
      <name val="Calibri"/>
      <family val="2"/>
      <charset val="204"/>
    </font>
    <font>
      <sz val="11"/>
      <name val="Times New Roman"/>
      <family val="1"/>
      <charset val="204"/>
    </font>
    <font>
      <sz val="10"/>
      <name val="Times New Roman"/>
      <family val="1"/>
      <charset val="204"/>
    </font>
    <font>
      <sz val="10"/>
      <color indexed="8"/>
      <name val="Times New Roman"/>
      <family val="1"/>
      <charset val="204"/>
    </font>
    <font>
      <sz val="11"/>
      <color theme="1"/>
      <name val="Calibri"/>
      <family val="2"/>
      <charset val="204"/>
      <scheme val="minor"/>
    </font>
    <font>
      <sz val="8"/>
      <color theme="1"/>
      <name val="Calibri"/>
      <family val="2"/>
      <charset val="204"/>
      <scheme val="minor"/>
    </font>
    <font>
      <sz val="10"/>
      <color theme="1"/>
      <name val="Calibri"/>
      <family val="2"/>
      <charset val="204"/>
      <scheme val="minor"/>
    </font>
    <font>
      <sz val="9"/>
      <color theme="1"/>
      <name val="Calibri"/>
      <family val="2"/>
      <charset val="204"/>
      <scheme val="minor"/>
    </font>
    <font>
      <sz val="14"/>
      <color theme="1"/>
      <name val="Calibri"/>
      <family val="2"/>
      <charset val="204"/>
      <scheme val="minor"/>
    </font>
    <font>
      <sz val="10"/>
      <color theme="1"/>
      <name val="Times New Roman"/>
      <family val="1"/>
      <charset val="204"/>
    </font>
    <font>
      <sz val="11"/>
      <color theme="1"/>
      <name val="Times New Roman"/>
      <family val="1"/>
      <charset val="204"/>
    </font>
    <font>
      <sz val="10"/>
      <color rgb="FF000000"/>
      <name val="Arial"/>
      <family val="2"/>
      <charset val="204"/>
    </font>
    <font>
      <b/>
      <sz val="14"/>
      <name val="Calibri"/>
      <family val="2"/>
      <charset val="204"/>
      <scheme val="minor"/>
    </font>
    <font>
      <sz val="16"/>
      <color theme="1"/>
      <name val="Calibri"/>
      <family val="2"/>
      <charset val="204"/>
      <scheme val="minor"/>
    </font>
    <font>
      <sz val="9"/>
      <color theme="1"/>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applyAlignment="0"/>
    <xf numFmtId="0" fontId="1" fillId="0" borderId="0" applyAlignment="0"/>
    <xf numFmtId="165" fontId="5" fillId="0" borderId="0" applyFont="0" applyFill="0" applyBorder="0" applyAlignment="0" applyProtection="0"/>
  </cellStyleXfs>
  <cellXfs count="56">
    <xf numFmtId="0" fontId="0" fillId="0" borderId="0" xfId="0" applyBorder="1"/>
    <xf numFmtId="0" fontId="0" fillId="0" borderId="0" xfId="0" applyFont="1"/>
    <xf numFmtId="2" fontId="6" fillId="0" borderId="0" xfId="0" applyNumberFormat="1" applyFont="1" applyAlignment="1">
      <alignment vertical="top" wrapText="1"/>
    </xf>
    <xf numFmtId="2" fontId="0" fillId="0" borderId="0" xfId="0" applyNumberFormat="1" applyFont="1"/>
    <xf numFmtId="2" fontId="0" fillId="0" borderId="0" xfId="0" applyNumberFormat="1" applyFont="1" applyAlignment="1">
      <alignment horizontal="center" vertical="center"/>
    </xf>
    <xf numFmtId="0" fontId="7" fillId="0" borderId="0" xfId="0" applyFont="1" applyBorder="1" applyAlignment="1">
      <alignment vertical="center" wrapText="1"/>
    </xf>
    <xf numFmtId="0" fontId="8" fillId="0" borderId="0" xfId="0" applyFont="1" applyAlignment="1">
      <alignment vertical="center"/>
    </xf>
    <xf numFmtId="2" fontId="8" fillId="0" borderId="0" xfId="0" applyNumberFormat="1" applyFont="1" applyAlignment="1">
      <alignment horizontal="center" vertical="center"/>
    </xf>
    <xf numFmtId="2" fontId="9" fillId="0" borderId="0" xfId="0" applyNumberFormat="1" applyFont="1" applyAlignment="1">
      <alignment vertical="top" wrapText="1"/>
    </xf>
    <xf numFmtId="49" fontId="10" fillId="0" borderId="1" xfId="0" applyNumberFormat="1" applyFont="1" applyBorder="1" applyAlignment="1">
      <alignment horizontal="center" vertical="center" wrapText="1"/>
    </xf>
    <xf numFmtId="2" fontId="4" fillId="0" borderId="1" xfId="1" applyNumberFormat="1" applyFont="1" applyBorder="1" applyAlignment="1">
      <alignment horizontal="center" vertical="center" wrapText="1"/>
    </xf>
    <xf numFmtId="2" fontId="10" fillId="0" borderId="1" xfId="0" applyNumberFormat="1" applyFont="1" applyBorder="1" applyAlignment="1">
      <alignment horizontal="center" vertical="center"/>
    </xf>
    <xf numFmtId="0" fontId="11" fillId="0" borderId="0" xfId="0" applyFont="1" applyBorder="1"/>
    <xf numFmtId="0" fontId="10" fillId="0" borderId="2" xfId="0" applyFont="1" applyBorder="1" applyAlignment="1">
      <alignment horizontal="center" vertical="center" wrapText="1"/>
    </xf>
    <xf numFmtId="0" fontId="0" fillId="0" borderId="1" xfId="0" applyFont="1" applyBorder="1"/>
    <xf numFmtId="0" fontId="0" fillId="0" borderId="1" xfId="0" applyBorder="1"/>
    <xf numFmtId="0" fontId="0" fillId="0" borderId="3" xfId="0" applyFont="1" applyBorder="1"/>
    <xf numFmtId="0" fontId="0" fillId="0" borderId="0" xfId="0" applyFont="1" applyBorder="1"/>
    <xf numFmtId="2" fontId="0" fillId="0" borderId="0" xfId="0" applyNumberFormat="1" applyFont="1" applyAlignment="1">
      <alignment horizontal="left"/>
    </xf>
    <xf numFmtId="2" fontId="10" fillId="0" borderId="1" xfId="0" applyNumberFormat="1" applyFont="1" applyBorder="1" applyAlignment="1">
      <alignment horizontal="center" vertical="center" wrapText="1"/>
    </xf>
    <xf numFmtId="2" fontId="10" fillId="0" borderId="1" xfId="1"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176" fontId="10" fillId="0" borderId="1" xfId="0" applyNumberFormat="1" applyFont="1" applyFill="1" applyBorder="1" applyAlignment="1">
      <alignment horizontal="center" vertical="center" wrapText="1"/>
    </xf>
    <xf numFmtId="4" fontId="10" fillId="0" borderId="0" xfId="0" applyNumberFormat="1" applyFont="1" applyBorder="1" applyAlignment="1">
      <alignment vertical="center" wrapText="1"/>
    </xf>
    <xf numFmtId="0" fontId="10" fillId="0" borderId="0" xfId="0" applyFont="1" applyBorder="1" applyAlignment="1">
      <alignment horizontal="right" vertical="center" wrapText="1"/>
    </xf>
    <xf numFmtId="0" fontId="10" fillId="0" borderId="0" xfId="0" applyFont="1" applyBorder="1" applyAlignment="1">
      <alignment horizontal="left" vertical="center" wrapText="1"/>
    </xf>
    <xf numFmtId="4" fontId="10" fillId="0" borderId="1" xfId="0" applyNumberFormat="1" applyFont="1" applyFill="1" applyBorder="1" applyAlignment="1">
      <alignment horizontal="center" vertical="center" wrapText="1"/>
    </xf>
    <xf numFmtId="0" fontId="12" fillId="0" borderId="0" xfId="0" applyFont="1" applyBorder="1"/>
    <xf numFmtId="165" fontId="10" fillId="0" borderId="1" xfId="2" applyFont="1" applyBorder="1" applyAlignment="1">
      <alignment horizontal="center" vertical="center" wrapText="1"/>
    </xf>
    <xf numFmtId="2" fontId="10" fillId="0" borderId="1" xfId="0" applyNumberFormat="1" applyFont="1" applyBorder="1" applyAlignment="1">
      <alignment horizontal="center" vertical="center" wrapText="1"/>
    </xf>
    <xf numFmtId="172" fontId="10" fillId="0" borderId="1" xfId="0" applyNumberFormat="1" applyFont="1" applyFill="1" applyBorder="1" applyAlignment="1">
      <alignment horizontal="center" vertical="center" wrapText="1"/>
    </xf>
    <xf numFmtId="2" fontId="10" fillId="0" borderId="1" xfId="0" applyNumberFormat="1" applyFont="1" applyBorder="1" applyAlignment="1">
      <alignment horizontal="center" vertical="center" wrapText="1"/>
    </xf>
    <xf numFmtId="172" fontId="10" fillId="0" borderId="1" xfId="0" applyNumberFormat="1" applyFont="1" applyFill="1" applyBorder="1" applyAlignment="1">
      <alignment horizontal="center" vertical="center" wrapText="1"/>
    </xf>
    <xf numFmtId="172" fontId="15" fillId="0" borderId="3" xfId="0" applyNumberFormat="1" applyFont="1" applyFill="1" applyBorder="1" applyAlignment="1">
      <alignment horizontal="center" vertical="center" wrapText="1"/>
    </xf>
    <xf numFmtId="0" fontId="14" fillId="0" borderId="0" xfId="0" applyFont="1" applyFill="1" applyAlignment="1">
      <alignment horizont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4" xfId="0" applyFont="1" applyBorder="1" applyAlignment="1">
      <alignment vertical="center" wrapText="1"/>
    </xf>
    <xf numFmtId="0" fontId="7" fillId="0" borderId="3" xfId="0" applyFont="1" applyBorder="1" applyAlignment="1">
      <alignment vertical="center" wrapText="1"/>
    </xf>
    <xf numFmtId="2" fontId="10" fillId="0" borderId="1" xfId="0" applyNumberFormat="1" applyFont="1" applyBorder="1" applyAlignment="1">
      <alignment horizontal="center" vertical="center" wrapText="1"/>
    </xf>
    <xf numFmtId="0" fontId="2" fillId="0" borderId="0" xfId="0" applyFont="1" applyBorder="1" applyAlignment="1">
      <alignment horizontal="left" vertical="center" wrapText="1"/>
    </xf>
    <xf numFmtId="0" fontId="11" fillId="0" borderId="0" xfId="0" applyFont="1" applyBorder="1" applyAlignment="1">
      <alignment horizontal="left" vertical="center" wrapText="1"/>
    </xf>
    <xf numFmtId="0" fontId="7" fillId="0" borderId="1" xfId="0" applyFont="1" applyBorder="1" applyAlignment="1">
      <alignment vertical="top" wrapText="1"/>
    </xf>
    <xf numFmtId="0" fontId="10" fillId="0" borderId="1" xfId="0" applyFont="1" applyBorder="1" applyAlignment="1">
      <alignment horizontal="center" vertical="center" wrapText="1"/>
    </xf>
    <xf numFmtId="2" fontId="3" fillId="0" borderId="3" xfId="0" applyNumberFormat="1" applyFont="1" applyBorder="1" applyAlignment="1">
      <alignment horizontal="center" vertical="center" wrapText="1"/>
    </xf>
    <xf numFmtId="172" fontId="10" fillId="0"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0" fillId="0" borderId="0" xfId="0" applyFont="1" applyBorder="1" applyAlignment="1">
      <alignment horizontal="left" vertical="center" wrapText="1"/>
    </xf>
    <xf numFmtId="0" fontId="10" fillId="0" borderId="0" xfId="0" applyFont="1" applyBorder="1" applyAlignment="1">
      <alignment horizontal="right" vertical="center" wrapText="1"/>
    </xf>
    <xf numFmtId="172" fontId="3" fillId="0" borderId="2" xfId="0" applyNumberFormat="1" applyFont="1" applyFill="1" applyBorder="1" applyAlignment="1">
      <alignment horizontal="right" vertical="center" wrapText="1"/>
    </xf>
    <xf numFmtId="172" fontId="3" fillId="0" borderId="4" xfId="0" applyNumberFormat="1" applyFont="1" applyFill="1" applyBorder="1" applyAlignment="1">
      <alignment horizontal="right" vertical="center" wrapText="1"/>
    </xf>
    <xf numFmtId="172" fontId="3" fillId="0" borderId="3" xfId="0" applyNumberFormat="1" applyFont="1" applyFill="1" applyBorder="1" applyAlignment="1">
      <alignment horizontal="right" vertical="center" wrapText="1"/>
    </xf>
  </cellXfs>
  <cellStyles count="3">
    <cellStyle name="Обычный" xfId="0" builtinId="0"/>
    <cellStyle name="Обычный 2" xfId="1"/>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133350</xdr:colOff>
      <xdr:row>8</xdr:row>
      <xdr:rowOff>76200</xdr:rowOff>
    </xdr:from>
    <xdr:to>
      <xdr:col>3</xdr:col>
      <xdr:colOff>1257300</xdr:colOff>
      <xdr:row>8</xdr:row>
      <xdr:rowOff>561975</xdr:rowOff>
    </xdr:to>
    <xdr:pic>
      <xdr:nvPicPr>
        <xdr:cNvPr id="32984" name="Изображение 1"/>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6600" y="4362450"/>
          <a:ext cx="11239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171450</xdr:colOff>
      <xdr:row>10</xdr:row>
      <xdr:rowOff>0</xdr:rowOff>
    </xdr:from>
    <xdr:to>
      <xdr:col>12</xdr:col>
      <xdr:colOff>1428750</xdr:colOff>
      <xdr:row>10</xdr:row>
      <xdr:rowOff>495300</xdr:rowOff>
    </xdr:to>
    <xdr:pic>
      <xdr:nvPicPr>
        <xdr:cNvPr id="32985" name="Изображение 2"/>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96875" y="5591175"/>
          <a:ext cx="12573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171450</xdr:colOff>
      <xdr:row>10</xdr:row>
      <xdr:rowOff>209550</xdr:rowOff>
    </xdr:from>
    <xdr:to>
      <xdr:col>10</xdr:col>
      <xdr:colOff>933450</xdr:colOff>
      <xdr:row>10</xdr:row>
      <xdr:rowOff>600075</xdr:rowOff>
    </xdr:to>
    <xdr:pic>
      <xdr:nvPicPr>
        <xdr:cNvPr id="32986" name="Picture 1"/>
        <xdr:cNvPicPr preferRelativeResize="0">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325225" y="5800725"/>
          <a:ext cx="762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152400</xdr:colOff>
      <xdr:row>10</xdr:row>
      <xdr:rowOff>180975</xdr:rowOff>
    </xdr:from>
    <xdr:to>
      <xdr:col>9</xdr:col>
      <xdr:colOff>1019175</xdr:colOff>
      <xdr:row>10</xdr:row>
      <xdr:rowOff>628650</xdr:rowOff>
    </xdr:to>
    <xdr:pic>
      <xdr:nvPicPr>
        <xdr:cNvPr id="32987" name="Picture 2"/>
        <xdr:cNvPicPr preferRelativeResize="0">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086975" y="5772150"/>
          <a:ext cx="8667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2988"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2989"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2990"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2991"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2992"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2993"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28575</xdr:colOff>
      <xdr:row>14</xdr:row>
      <xdr:rowOff>0</xdr:rowOff>
    </xdr:from>
    <xdr:to>
      <xdr:col>4</xdr:col>
      <xdr:colOff>333375</xdr:colOff>
      <xdr:row>15</xdr:row>
      <xdr:rowOff>38100</xdr:rowOff>
    </xdr:to>
    <xdr:sp macro="" textlink="">
      <xdr:nvSpPr>
        <xdr:cNvPr id="32994" name="AutoShape 1" descr="https://zakupki.gov.ru/epz/ktru/img/icons/icon_check.svg"/>
        <xdr:cNvSpPr>
          <a:spLocks noChangeAspect="1" noChangeArrowheads="1"/>
        </xdr:cNvSpPr>
      </xdr:nvSpPr>
      <xdr:spPr bwMode="auto">
        <a:xfrm>
          <a:off x="476250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2995"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2996"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2997"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2998"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2999"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00"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01"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02"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03"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1352550</xdr:colOff>
      <xdr:row>14</xdr:row>
      <xdr:rowOff>0</xdr:rowOff>
    </xdr:from>
    <xdr:to>
      <xdr:col>1</xdr:col>
      <xdr:colOff>1657350</xdr:colOff>
      <xdr:row>15</xdr:row>
      <xdr:rowOff>28575</xdr:rowOff>
    </xdr:to>
    <xdr:sp macro="" textlink="">
      <xdr:nvSpPr>
        <xdr:cNvPr id="33004" name="AutoShape 1" descr="https://zakupki.gov.ru/epz/ktru/img/icons/icon_check.svg"/>
        <xdr:cNvSpPr>
          <a:spLocks noChangeAspect="1" noChangeArrowheads="1"/>
        </xdr:cNvSpPr>
      </xdr:nvSpPr>
      <xdr:spPr bwMode="auto">
        <a:xfrm>
          <a:off x="1876425" y="914400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1352550</xdr:colOff>
      <xdr:row>14</xdr:row>
      <xdr:rowOff>0</xdr:rowOff>
    </xdr:from>
    <xdr:to>
      <xdr:col>1</xdr:col>
      <xdr:colOff>1657350</xdr:colOff>
      <xdr:row>15</xdr:row>
      <xdr:rowOff>28575</xdr:rowOff>
    </xdr:to>
    <xdr:sp macro="" textlink="">
      <xdr:nvSpPr>
        <xdr:cNvPr id="33005" name="AutoShape 1" descr="https://zakupki.gov.ru/epz/ktru/img/icons/icon_check.svg"/>
        <xdr:cNvSpPr>
          <a:spLocks noChangeAspect="1" noChangeArrowheads="1"/>
        </xdr:cNvSpPr>
      </xdr:nvSpPr>
      <xdr:spPr bwMode="auto">
        <a:xfrm>
          <a:off x="1876425" y="9144000"/>
          <a:ext cx="3048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06"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07"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08"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09"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10"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11"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12"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13"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14"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15"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16"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17"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18"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19"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20"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21"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22"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50</xdr:row>
      <xdr:rowOff>47625</xdr:rowOff>
    </xdr:to>
    <xdr:sp macro="" textlink="">
      <xdr:nvSpPr>
        <xdr:cNvPr id="33023" name="AutoShape 1" descr="https://zakupki.gov.ru/epz/ktru/img/icons/icon_check.svg"/>
        <xdr:cNvSpPr>
          <a:spLocks noChangeAspect="1" noChangeArrowheads="1"/>
        </xdr:cNvSpPr>
      </xdr:nvSpPr>
      <xdr:spPr bwMode="auto">
        <a:xfrm>
          <a:off x="4733925" y="9144000"/>
          <a:ext cx="304800" cy="6962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28575</xdr:colOff>
      <xdr:row>15</xdr:row>
      <xdr:rowOff>47625</xdr:rowOff>
    </xdr:from>
    <xdr:to>
      <xdr:col>4</xdr:col>
      <xdr:colOff>333375</xdr:colOff>
      <xdr:row>51</xdr:row>
      <xdr:rowOff>171450</xdr:rowOff>
    </xdr:to>
    <xdr:sp macro="" textlink="">
      <xdr:nvSpPr>
        <xdr:cNvPr id="33024" name="AutoShape 1" descr="https://zakupki.gov.ru/epz/ktru/img/icons/icon_check.svg"/>
        <xdr:cNvSpPr>
          <a:spLocks noChangeAspect="1" noChangeArrowheads="1"/>
        </xdr:cNvSpPr>
      </xdr:nvSpPr>
      <xdr:spPr bwMode="auto">
        <a:xfrm>
          <a:off x="4762500" y="9458325"/>
          <a:ext cx="304800" cy="6962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25"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26"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27"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28"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29"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30"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31"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32"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33"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34"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35"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36"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37"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38"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39"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40"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41"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42"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43"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44"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45"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46"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47"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48"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49"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50"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51"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52"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53"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54"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55"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56"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57"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58"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59"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60"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61"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62"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63"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64"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65"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66"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67"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68"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69"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70"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71"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72"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73"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074"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75"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76"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77"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78"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79"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80"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81"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82"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83"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84"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85"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86"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87"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88"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89"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90"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91"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92"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93"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94"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95"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96"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97"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98"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099"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00"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01"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02"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03"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04"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05"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06"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07"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08"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09"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10"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11"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12"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13"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14"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15"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16"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17"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18"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19"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20"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21"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22"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23"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24"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25"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26"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27"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28"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29"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30"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31"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32"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33"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34"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35"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36"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37"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38"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39"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40"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41"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42"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43"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44"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45"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46"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47"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48"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49"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50"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51"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52"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53"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54"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55"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56"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57"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58"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59"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60"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61"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62"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63"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64"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65"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66"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67"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68"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69"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70"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171"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172"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173"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174"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14</xdr:row>
      <xdr:rowOff>0</xdr:rowOff>
    </xdr:from>
    <xdr:to>
      <xdr:col>3</xdr:col>
      <xdr:colOff>304800</xdr:colOff>
      <xdr:row>15</xdr:row>
      <xdr:rowOff>38100</xdr:rowOff>
    </xdr:to>
    <xdr:sp macro="" textlink="">
      <xdr:nvSpPr>
        <xdr:cNvPr id="33175" name="AutoShape 1" descr="https://zakupki.gov.ru/epz/ktru/img/icons/icon_check.svg"/>
        <xdr:cNvSpPr>
          <a:spLocks noChangeAspect="1" noChangeArrowheads="1"/>
        </xdr:cNvSpPr>
      </xdr:nvSpPr>
      <xdr:spPr bwMode="auto">
        <a:xfrm>
          <a:off x="3143250"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76"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77"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78"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79"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80"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81"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82"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83"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84"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85"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86"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14</xdr:row>
      <xdr:rowOff>0</xdr:rowOff>
    </xdr:from>
    <xdr:to>
      <xdr:col>4</xdr:col>
      <xdr:colOff>304800</xdr:colOff>
      <xdr:row>15</xdr:row>
      <xdr:rowOff>38100</xdr:rowOff>
    </xdr:to>
    <xdr:sp macro="" textlink="">
      <xdr:nvSpPr>
        <xdr:cNvPr id="33187" name="AutoShape 1" descr="https://zakupki.gov.ru/epz/ktru/img/icons/icon_check.svg"/>
        <xdr:cNvSpPr>
          <a:spLocks noChangeAspect="1" noChangeArrowheads="1"/>
        </xdr:cNvSpPr>
      </xdr:nvSpPr>
      <xdr:spPr bwMode="auto">
        <a:xfrm>
          <a:off x="47339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1352550</xdr:colOff>
      <xdr:row>14</xdr:row>
      <xdr:rowOff>0</xdr:rowOff>
    </xdr:from>
    <xdr:to>
      <xdr:col>1</xdr:col>
      <xdr:colOff>1657350</xdr:colOff>
      <xdr:row>15</xdr:row>
      <xdr:rowOff>38100</xdr:rowOff>
    </xdr:to>
    <xdr:sp macro="" textlink="">
      <xdr:nvSpPr>
        <xdr:cNvPr id="33188" name="AutoShape 1" descr="https://zakupki.gov.ru/epz/ktru/img/icons/icon_check.svg"/>
        <xdr:cNvSpPr>
          <a:spLocks noChangeAspect="1" noChangeArrowheads="1"/>
        </xdr:cNvSpPr>
      </xdr:nvSpPr>
      <xdr:spPr bwMode="auto">
        <a:xfrm>
          <a:off x="18764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1352550</xdr:colOff>
      <xdr:row>14</xdr:row>
      <xdr:rowOff>0</xdr:rowOff>
    </xdr:from>
    <xdr:to>
      <xdr:col>1</xdr:col>
      <xdr:colOff>1657350</xdr:colOff>
      <xdr:row>15</xdr:row>
      <xdr:rowOff>38100</xdr:rowOff>
    </xdr:to>
    <xdr:sp macro="" textlink="">
      <xdr:nvSpPr>
        <xdr:cNvPr id="33189" name="AutoShape 1" descr="https://zakupki.gov.ru/epz/ktru/img/icons/icon_check.svg"/>
        <xdr:cNvSpPr>
          <a:spLocks noChangeAspect="1" noChangeArrowheads="1"/>
        </xdr:cNvSpPr>
      </xdr:nvSpPr>
      <xdr:spPr bwMode="auto">
        <a:xfrm>
          <a:off x="18764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1352550</xdr:colOff>
      <xdr:row>14</xdr:row>
      <xdr:rowOff>0</xdr:rowOff>
    </xdr:from>
    <xdr:to>
      <xdr:col>1</xdr:col>
      <xdr:colOff>1657350</xdr:colOff>
      <xdr:row>15</xdr:row>
      <xdr:rowOff>38100</xdr:rowOff>
    </xdr:to>
    <xdr:sp macro="" textlink="">
      <xdr:nvSpPr>
        <xdr:cNvPr id="33190" name="AutoShape 1" descr="https://zakupki.gov.ru/epz/ktru/img/icons/icon_check.svg"/>
        <xdr:cNvSpPr>
          <a:spLocks noChangeAspect="1" noChangeArrowheads="1"/>
        </xdr:cNvSpPr>
      </xdr:nvSpPr>
      <xdr:spPr bwMode="auto">
        <a:xfrm>
          <a:off x="18764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1352550</xdr:colOff>
      <xdr:row>14</xdr:row>
      <xdr:rowOff>0</xdr:rowOff>
    </xdr:from>
    <xdr:to>
      <xdr:col>1</xdr:col>
      <xdr:colOff>1657350</xdr:colOff>
      <xdr:row>15</xdr:row>
      <xdr:rowOff>38100</xdr:rowOff>
    </xdr:to>
    <xdr:sp macro="" textlink="">
      <xdr:nvSpPr>
        <xdr:cNvPr id="33191" name="AutoShape 1" descr="https://zakupki.gov.ru/epz/ktru/img/icons/icon_check.svg"/>
        <xdr:cNvSpPr>
          <a:spLocks noChangeAspect="1" noChangeArrowheads="1"/>
        </xdr:cNvSpPr>
      </xdr:nvSpPr>
      <xdr:spPr bwMode="auto">
        <a:xfrm>
          <a:off x="18764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1352550</xdr:colOff>
      <xdr:row>14</xdr:row>
      <xdr:rowOff>0</xdr:rowOff>
    </xdr:from>
    <xdr:to>
      <xdr:col>1</xdr:col>
      <xdr:colOff>1657350</xdr:colOff>
      <xdr:row>15</xdr:row>
      <xdr:rowOff>38100</xdr:rowOff>
    </xdr:to>
    <xdr:sp macro="" textlink="">
      <xdr:nvSpPr>
        <xdr:cNvPr id="33192" name="AutoShape 1" descr="https://zakupki.gov.ru/epz/ktru/img/icons/icon_check.svg"/>
        <xdr:cNvSpPr>
          <a:spLocks noChangeAspect="1" noChangeArrowheads="1"/>
        </xdr:cNvSpPr>
      </xdr:nvSpPr>
      <xdr:spPr bwMode="auto">
        <a:xfrm>
          <a:off x="18764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1352550</xdr:colOff>
      <xdr:row>14</xdr:row>
      <xdr:rowOff>0</xdr:rowOff>
    </xdr:from>
    <xdr:to>
      <xdr:col>1</xdr:col>
      <xdr:colOff>1657350</xdr:colOff>
      <xdr:row>15</xdr:row>
      <xdr:rowOff>38100</xdr:rowOff>
    </xdr:to>
    <xdr:sp macro="" textlink="">
      <xdr:nvSpPr>
        <xdr:cNvPr id="33193" name="AutoShape 1" descr="https://zakupki.gov.ru/epz/ktru/img/icons/icon_check.svg"/>
        <xdr:cNvSpPr>
          <a:spLocks noChangeAspect="1" noChangeArrowheads="1"/>
        </xdr:cNvSpPr>
      </xdr:nvSpPr>
      <xdr:spPr bwMode="auto">
        <a:xfrm>
          <a:off x="18764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1352550</xdr:colOff>
      <xdr:row>14</xdr:row>
      <xdr:rowOff>0</xdr:rowOff>
    </xdr:from>
    <xdr:to>
      <xdr:col>1</xdr:col>
      <xdr:colOff>1657350</xdr:colOff>
      <xdr:row>15</xdr:row>
      <xdr:rowOff>38100</xdr:rowOff>
    </xdr:to>
    <xdr:sp macro="" textlink="">
      <xdr:nvSpPr>
        <xdr:cNvPr id="33194" name="AutoShape 1" descr="https://zakupki.gov.ru/epz/ktru/img/icons/icon_check.svg"/>
        <xdr:cNvSpPr>
          <a:spLocks noChangeAspect="1" noChangeArrowheads="1"/>
        </xdr:cNvSpPr>
      </xdr:nvSpPr>
      <xdr:spPr bwMode="auto">
        <a:xfrm>
          <a:off x="18764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1352550</xdr:colOff>
      <xdr:row>14</xdr:row>
      <xdr:rowOff>0</xdr:rowOff>
    </xdr:from>
    <xdr:to>
      <xdr:col>1</xdr:col>
      <xdr:colOff>1657350</xdr:colOff>
      <xdr:row>15</xdr:row>
      <xdr:rowOff>38100</xdr:rowOff>
    </xdr:to>
    <xdr:sp macro="" textlink="">
      <xdr:nvSpPr>
        <xdr:cNvPr id="33195" name="AutoShape 1" descr="https://zakupki.gov.ru/epz/ktru/img/icons/icon_check.svg"/>
        <xdr:cNvSpPr>
          <a:spLocks noChangeAspect="1" noChangeArrowheads="1"/>
        </xdr:cNvSpPr>
      </xdr:nvSpPr>
      <xdr:spPr bwMode="auto">
        <a:xfrm>
          <a:off x="18764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990600</xdr:colOff>
      <xdr:row>14</xdr:row>
      <xdr:rowOff>0</xdr:rowOff>
    </xdr:from>
    <xdr:to>
      <xdr:col>5</xdr:col>
      <xdr:colOff>285750</xdr:colOff>
      <xdr:row>24</xdr:row>
      <xdr:rowOff>47625</xdr:rowOff>
    </xdr:to>
    <xdr:sp macro="" textlink="">
      <xdr:nvSpPr>
        <xdr:cNvPr id="33196" name="AutoShape 1" descr="https://zakupki.gov.ru/epz/ktru/img/icons/icon_check.svg"/>
        <xdr:cNvSpPr>
          <a:spLocks noChangeAspect="1" noChangeArrowheads="1"/>
        </xdr:cNvSpPr>
      </xdr:nvSpPr>
      <xdr:spPr bwMode="auto">
        <a:xfrm>
          <a:off x="5724525" y="9144000"/>
          <a:ext cx="30480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1352550</xdr:colOff>
      <xdr:row>14</xdr:row>
      <xdr:rowOff>0</xdr:rowOff>
    </xdr:from>
    <xdr:to>
      <xdr:col>1</xdr:col>
      <xdr:colOff>1657350</xdr:colOff>
      <xdr:row>15</xdr:row>
      <xdr:rowOff>38100</xdr:rowOff>
    </xdr:to>
    <xdr:sp macro="" textlink="">
      <xdr:nvSpPr>
        <xdr:cNvPr id="33197" name="AutoShape 1" descr="https://zakupki.gov.ru/epz/ktru/img/icons/icon_check.svg"/>
        <xdr:cNvSpPr>
          <a:spLocks noChangeAspect="1" noChangeArrowheads="1"/>
        </xdr:cNvSpPr>
      </xdr:nvSpPr>
      <xdr:spPr bwMode="auto">
        <a:xfrm>
          <a:off x="18764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1352550</xdr:colOff>
      <xdr:row>14</xdr:row>
      <xdr:rowOff>0</xdr:rowOff>
    </xdr:from>
    <xdr:to>
      <xdr:col>1</xdr:col>
      <xdr:colOff>1657350</xdr:colOff>
      <xdr:row>15</xdr:row>
      <xdr:rowOff>38100</xdr:rowOff>
    </xdr:to>
    <xdr:sp macro="" textlink="">
      <xdr:nvSpPr>
        <xdr:cNvPr id="33198" name="AutoShape 1" descr="https://zakupki.gov.ru/epz/ktru/img/icons/icon_check.svg"/>
        <xdr:cNvSpPr>
          <a:spLocks noChangeAspect="1" noChangeArrowheads="1"/>
        </xdr:cNvSpPr>
      </xdr:nvSpPr>
      <xdr:spPr bwMode="auto">
        <a:xfrm>
          <a:off x="1876425" y="91440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990600</xdr:colOff>
      <xdr:row>14</xdr:row>
      <xdr:rowOff>0</xdr:rowOff>
    </xdr:from>
    <xdr:to>
      <xdr:col>5</xdr:col>
      <xdr:colOff>285750</xdr:colOff>
      <xdr:row>24</xdr:row>
      <xdr:rowOff>57150</xdr:rowOff>
    </xdr:to>
    <xdr:sp macro="" textlink="">
      <xdr:nvSpPr>
        <xdr:cNvPr id="33199" name="AutoShape 1" descr="https://zakupki.gov.ru/epz/ktru/img/icons/icon_check.svg"/>
        <xdr:cNvSpPr>
          <a:spLocks noChangeAspect="1" noChangeArrowheads="1"/>
        </xdr:cNvSpPr>
      </xdr:nvSpPr>
      <xdr:spPr bwMode="auto">
        <a:xfrm>
          <a:off x="5724525" y="9144000"/>
          <a:ext cx="3048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R27"/>
  <sheetViews>
    <sheetView tabSelected="1" view="pageBreakPreview" topLeftCell="A8" zoomScale="115" zoomScaleNormal="70" zoomScaleSheetLayoutView="115" workbookViewId="0">
      <selection activeCell="D12" sqref="D12:D14"/>
    </sheetView>
  </sheetViews>
  <sheetFormatPr defaultRowHeight="15" x14ac:dyDescent="0.25"/>
  <cols>
    <col min="1" max="1" width="7.85546875" style="1" customWidth="1"/>
    <col min="2" max="2" width="28.140625" style="1" customWidth="1"/>
    <col min="3" max="3" width="11.140625" style="1" customWidth="1"/>
    <col min="4" max="4" width="23.85546875" style="1" customWidth="1"/>
    <col min="5" max="5" width="15.140625" style="1" customWidth="1"/>
    <col min="6" max="6" width="10.5703125" style="1" customWidth="1"/>
    <col min="7" max="7" width="17.42578125" style="1" customWidth="1"/>
    <col min="8" max="9" width="17.42578125" style="3" customWidth="1"/>
    <col min="10" max="10" width="18.28515625" style="4" customWidth="1"/>
    <col min="11" max="11" width="15.28515625" style="4" customWidth="1"/>
    <col min="12" max="12" width="11.28515625" style="3" customWidth="1"/>
    <col min="13" max="13" width="26.42578125" style="3" customWidth="1"/>
    <col min="14" max="252" width="9.140625" style="1"/>
  </cols>
  <sheetData>
    <row r="1" spans="1:252" ht="37.5" x14ac:dyDescent="0.25">
      <c r="G1" s="2"/>
      <c r="H1" s="2"/>
      <c r="I1" s="2"/>
      <c r="J1" s="2"/>
      <c r="K1" s="2"/>
      <c r="L1" s="2"/>
      <c r="M1" s="8" t="s">
        <v>16</v>
      </c>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row>
    <row r="3" spans="1:252" ht="43.5" customHeight="1" x14ac:dyDescent="0.35">
      <c r="A3" s="34" t="s">
        <v>24</v>
      </c>
      <c r="B3" s="34"/>
      <c r="C3" s="34"/>
      <c r="D3" s="34"/>
      <c r="E3" s="34"/>
      <c r="F3" s="34"/>
      <c r="G3" s="34"/>
      <c r="H3" s="34"/>
      <c r="I3" s="34"/>
      <c r="J3" s="34"/>
      <c r="K3" s="34"/>
      <c r="L3" s="34"/>
      <c r="M3" s="34"/>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row>
    <row r="4" spans="1:252" ht="27" customHeight="1" x14ac:dyDescent="0.25">
      <c r="A4" s="35" t="s">
        <v>0</v>
      </c>
      <c r="B4" s="36"/>
      <c r="C4" s="37" t="s">
        <v>26</v>
      </c>
      <c r="D4" s="37"/>
      <c r="E4" s="37"/>
      <c r="F4" s="37"/>
      <c r="G4" s="37"/>
      <c r="H4" s="37"/>
      <c r="I4" s="37"/>
      <c r="J4" s="37"/>
      <c r="K4" s="37"/>
      <c r="L4" s="37"/>
      <c r="M4" s="37"/>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row>
    <row r="5" spans="1:252" ht="45" customHeight="1" x14ac:dyDescent="0.25">
      <c r="A5" s="38" t="s">
        <v>1</v>
      </c>
      <c r="B5" s="38"/>
      <c r="C5" s="39" t="s">
        <v>10</v>
      </c>
      <c r="D5" s="39"/>
      <c r="E5" s="39"/>
      <c r="F5" s="39"/>
      <c r="G5" s="39"/>
      <c r="H5" s="39"/>
      <c r="I5" s="39"/>
      <c r="J5" s="39"/>
      <c r="K5" s="39"/>
      <c r="L5" s="39"/>
      <c r="M5" s="39"/>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row>
    <row r="6" spans="1:252" ht="56.25" customHeight="1" x14ac:dyDescent="0.25">
      <c r="A6" s="38" t="s">
        <v>12</v>
      </c>
      <c r="B6" s="38"/>
      <c r="C6" s="39" t="s">
        <v>13</v>
      </c>
      <c r="D6" s="39"/>
      <c r="E6" s="39"/>
      <c r="F6" s="39"/>
      <c r="G6" s="39"/>
      <c r="H6" s="39"/>
      <c r="I6" s="39"/>
      <c r="J6" s="39"/>
      <c r="K6" s="39"/>
      <c r="L6" s="39"/>
      <c r="M6" s="39"/>
      <c r="N6"/>
      <c r="O6"/>
      <c r="P6"/>
      <c r="Q6" s="27"/>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row>
    <row r="7" spans="1:252" ht="69.75" customHeight="1" x14ac:dyDescent="0.25">
      <c r="A7" s="35" t="s">
        <v>14</v>
      </c>
      <c r="B7" s="36"/>
      <c r="C7" s="40" t="s">
        <v>15</v>
      </c>
      <c r="D7" s="41"/>
      <c r="E7" s="41"/>
      <c r="F7" s="41"/>
      <c r="G7" s="41"/>
      <c r="H7" s="41"/>
      <c r="I7" s="41"/>
      <c r="J7" s="41"/>
      <c r="K7" s="41"/>
      <c r="L7" s="41"/>
      <c r="M7" s="42"/>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row>
    <row r="8" spans="1:252" ht="43.5" customHeight="1" x14ac:dyDescent="0.25">
      <c r="A8" s="50" t="s">
        <v>27</v>
      </c>
      <c r="B8" s="50"/>
      <c r="C8" s="50"/>
      <c r="D8" s="50"/>
      <c r="E8" s="50"/>
      <c r="F8" s="50"/>
      <c r="G8" s="50"/>
      <c r="H8" s="50"/>
      <c r="I8" s="50"/>
      <c r="J8" s="50"/>
      <c r="K8" s="50"/>
      <c r="L8" s="50"/>
      <c r="M8" s="50"/>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row>
    <row r="9" spans="1:252" ht="69.75" customHeight="1" x14ac:dyDescent="0.25">
      <c r="A9" s="46" t="s">
        <v>23</v>
      </c>
      <c r="B9" s="46"/>
      <c r="C9" s="46"/>
      <c r="D9" s="46"/>
      <c r="E9" s="46"/>
      <c r="F9" s="46"/>
      <c r="G9" s="46"/>
      <c r="H9" s="46"/>
      <c r="I9" s="46"/>
      <c r="J9" s="46"/>
      <c r="K9" s="46"/>
      <c r="L9" s="46"/>
      <c r="M9" s="46"/>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row>
    <row r="10" spans="1:252" s="12" customFormat="1" ht="33" customHeight="1" x14ac:dyDescent="0.25">
      <c r="A10" s="47" t="s">
        <v>2</v>
      </c>
      <c r="B10" s="47" t="s">
        <v>3</v>
      </c>
      <c r="C10" s="47"/>
      <c r="D10" s="48" t="s">
        <v>4</v>
      </c>
      <c r="E10" s="47" t="s">
        <v>5</v>
      </c>
      <c r="F10" s="43" t="s">
        <v>6</v>
      </c>
      <c r="G10" s="19" t="s">
        <v>17</v>
      </c>
      <c r="H10" s="19" t="s">
        <v>18</v>
      </c>
      <c r="I10" s="19" t="s">
        <v>19</v>
      </c>
      <c r="J10" s="9" t="s">
        <v>7</v>
      </c>
      <c r="K10" s="9" t="s">
        <v>8</v>
      </c>
      <c r="L10" s="10" t="s">
        <v>11</v>
      </c>
      <c r="M10" s="11" t="s">
        <v>20</v>
      </c>
    </row>
    <row r="11" spans="1:252" s="12" customFormat="1" ht="52.5" customHeight="1" x14ac:dyDescent="0.25">
      <c r="A11" s="47"/>
      <c r="B11" s="47"/>
      <c r="C11" s="47"/>
      <c r="D11" s="48"/>
      <c r="E11" s="47"/>
      <c r="F11" s="43"/>
      <c r="G11" s="20" t="s">
        <v>9</v>
      </c>
      <c r="H11" s="20" t="s">
        <v>9</v>
      </c>
      <c r="I11" s="10" t="s">
        <v>9</v>
      </c>
      <c r="J11" s="9"/>
      <c r="K11" s="9"/>
      <c r="L11" s="10"/>
      <c r="M11" s="11"/>
    </row>
    <row r="12" spans="1:252" s="12" customFormat="1" ht="75" customHeight="1" x14ac:dyDescent="0.25">
      <c r="A12" s="13">
        <v>1</v>
      </c>
      <c r="B12" s="49" t="s">
        <v>29</v>
      </c>
      <c r="C12" s="49"/>
      <c r="D12" s="33" t="s">
        <v>33</v>
      </c>
      <c r="E12" s="30" t="s">
        <v>28</v>
      </c>
      <c r="F12" s="22">
        <v>1</v>
      </c>
      <c r="G12" s="28">
        <v>57500</v>
      </c>
      <c r="H12" s="28">
        <v>103000</v>
      </c>
      <c r="I12" s="28">
        <v>107000</v>
      </c>
      <c r="J12" s="31">
        <f>STDEVA(G12:I12)</f>
        <v>27496.969529992464</v>
      </c>
      <c r="K12" s="31">
        <f>J12/AVERAGE(G12:I12)*100</f>
        <v>30.837722837374727</v>
      </c>
      <c r="L12" s="26">
        <f>ROUND(AVERAGE(G12:I12),2)</f>
        <v>89166.67</v>
      </c>
      <c r="M12" s="26">
        <f>F12*L12</f>
        <v>89166.67</v>
      </c>
    </row>
    <row r="13" spans="1:252" s="12" customFormat="1" ht="80.25" customHeight="1" x14ac:dyDescent="0.25">
      <c r="A13" s="13">
        <v>2</v>
      </c>
      <c r="B13" s="49" t="s">
        <v>30</v>
      </c>
      <c r="C13" s="49"/>
      <c r="D13" s="33" t="s">
        <v>33</v>
      </c>
      <c r="E13" s="32" t="s">
        <v>28</v>
      </c>
      <c r="F13" s="22">
        <v>2</v>
      </c>
      <c r="G13" s="28">
        <v>20000</v>
      </c>
      <c r="H13" s="28">
        <v>25000</v>
      </c>
      <c r="I13" s="28">
        <v>31000</v>
      </c>
      <c r="J13" s="31">
        <f>STDEVA(G13:I13)</f>
        <v>5507.5705472861055</v>
      </c>
      <c r="K13" s="31">
        <f>J13/AVERAGE(G13:I13)*100</f>
        <v>21.740410055076733</v>
      </c>
      <c r="L13" s="26">
        <f>ROUND(AVERAGE(G13:I13),2)</f>
        <v>25333.33</v>
      </c>
      <c r="M13" s="26">
        <f>F13*L13</f>
        <v>50666.66</v>
      </c>
    </row>
    <row r="14" spans="1:252" s="12" customFormat="1" ht="72" customHeight="1" x14ac:dyDescent="0.25">
      <c r="A14" s="13">
        <v>3</v>
      </c>
      <c r="B14" s="49" t="s">
        <v>31</v>
      </c>
      <c r="C14" s="49"/>
      <c r="D14" s="33" t="s">
        <v>33</v>
      </c>
      <c r="E14" s="32" t="s">
        <v>28</v>
      </c>
      <c r="F14" s="22">
        <v>1</v>
      </c>
      <c r="G14" s="28">
        <v>60000</v>
      </c>
      <c r="H14" s="28">
        <v>68000</v>
      </c>
      <c r="I14" s="28">
        <v>54000</v>
      </c>
      <c r="J14" s="29">
        <f>STDEVA(G14:I14)</f>
        <v>7023.7691685684922</v>
      </c>
      <c r="K14" s="29">
        <f>J14/AVERAGE(G14:I14)*100</f>
        <v>11.577641486651363</v>
      </c>
      <c r="L14" s="26">
        <f>ROUND(AVERAGE(G14:I14),2)</f>
        <v>60666.67</v>
      </c>
      <c r="M14" s="26">
        <f>F14*L14</f>
        <v>60666.67</v>
      </c>
    </row>
    <row r="15" spans="1:252" s="15" customFormat="1" ht="21" customHeight="1" x14ac:dyDescent="0.25">
      <c r="A15" s="53" t="s">
        <v>25</v>
      </c>
      <c r="B15" s="54"/>
      <c r="C15" s="54"/>
      <c r="D15" s="54"/>
      <c r="E15" s="54"/>
      <c r="F15" s="54"/>
      <c r="G15" s="54"/>
      <c r="H15" s="54"/>
      <c r="I15" s="54"/>
      <c r="J15" s="54"/>
      <c r="K15" s="54"/>
      <c r="L15" s="55"/>
      <c r="M15" s="21">
        <f>SUM(M12:M14)</f>
        <v>200500</v>
      </c>
      <c r="N15" s="17"/>
      <c r="O15" s="17"/>
      <c r="P15" s="17"/>
      <c r="Q15" s="17"/>
      <c r="R15" s="17"/>
      <c r="S15" s="17"/>
      <c r="T15" s="17"/>
      <c r="U15" s="17"/>
      <c r="V15" s="17"/>
      <c r="W15" s="17"/>
      <c r="X15" s="17"/>
      <c r="Y15" s="17"/>
      <c r="Z15" s="17"/>
      <c r="AA15" s="17"/>
      <c r="AB15" s="17"/>
      <c r="AC15" s="17"/>
      <c r="AD15" s="17"/>
      <c r="AE15" s="16"/>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row>
    <row r="16" spans="1:252" ht="15" customHeight="1" x14ac:dyDescent="0.25">
      <c r="A16" s="52" t="s">
        <v>21</v>
      </c>
      <c r="B16" s="52"/>
      <c r="C16" s="52"/>
      <c r="D16" s="52"/>
      <c r="E16" s="52"/>
      <c r="F16" s="52"/>
      <c r="G16" s="52"/>
      <c r="H16" s="23">
        <f>M15</f>
        <v>200500</v>
      </c>
      <c r="I16" s="51" t="s">
        <v>22</v>
      </c>
      <c r="J16" s="51"/>
      <c r="K16" s="51"/>
      <c r="L16" s="51"/>
      <c r="M16" s="51"/>
      <c r="N16" s="5"/>
      <c r="O16" s="5"/>
      <c r="P16" s="5"/>
      <c r="Q16" s="5"/>
      <c r="R16" s="5"/>
      <c r="S16" s="5"/>
      <c r="T16" s="5"/>
      <c r="U16" s="5"/>
      <c r="V16" s="5"/>
      <c r="W16" s="5"/>
      <c r="X16" s="5"/>
      <c r="Y16" s="5"/>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row>
    <row r="17" spans="1:252" ht="15" customHeight="1" x14ac:dyDescent="0.25">
      <c r="A17" s="24"/>
      <c r="B17" s="24"/>
      <c r="C17" s="24"/>
      <c r="D17" s="24"/>
      <c r="E17" s="24"/>
      <c r="F17" s="24"/>
      <c r="G17" s="24"/>
      <c r="H17" s="23"/>
      <c r="I17" s="25"/>
      <c r="J17" s="25"/>
      <c r="K17" s="25"/>
      <c r="L17" s="25"/>
      <c r="M17" s="25"/>
      <c r="N17" s="5"/>
      <c r="O17" s="5"/>
      <c r="P17" s="5"/>
      <c r="Q17" s="5"/>
      <c r="R17" s="5"/>
      <c r="S17" s="5"/>
      <c r="T17" s="5"/>
      <c r="U17" s="5"/>
      <c r="V17" s="5"/>
      <c r="W17" s="5"/>
      <c r="X17" s="5"/>
      <c r="Y17" s="5"/>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row>
    <row r="18" spans="1:252" ht="14.45" customHeight="1" x14ac:dyDescent="0.25">
      <c r="A18" s="44" t="s">
        <v>32</v>
      </c>
      <c r="B18" s="45"/>
      <c r="C18" s="45"/>
      <c r="D18" s="45"/>
      <c r="E18" s="45"/>
      <c r="F18" s="45"/>
      <c r="G18" s="45"/>
      <c r="H18" s="45"/>
      <c r="I18" s="45"/>
      <c r="J18" s="45"/>
      <c r="K18" s="45"/>
      <c r="L18" s="45"/>
      <c r="M18" s="45"/>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row>
    <row r="19" spans="1:252" ht="14.45" customHeight="1" x14ac:dyDescent="0.25">
      <c r="A19" s="6"/>
      <c r="B19" s="6"/>
      <c r="G19" s="3"/>
      <c r="I19" s="7"/>
      <c r="J19" s="7"/>
      <c r="K19" s="3"/>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row>
    <row r="20" spans="1:252" x14ac:dyDescent="0.25">
      <c r="F20" s="3"/>
    </row>
    <row r="25" spans="1:252" x14ac:dyDescent="0.25">
      <c r="L25" s="18"/>
    </row>
    <row r="27" spans="1:252" x14ac:dyDescent="0.25">
      <c r="F27" s="3"/>
    </row>
  </sheetData>
  <mergeCells count="23">
    <mergeCell ref="A8:M8"/>
    <mergeCell ref="I16:M16"/>
    <mergeCell ref="A16:G16"/>
    <mergeCell ref="A15:L15"/>
    <mergeCell ref="B12:C12"/>
    <mergeCell ref="B13:C13"/>
    <mergeCell ref="F10:F11"/>
    <mergeCell ref="A6:B6"/>
    <mergeCell ref="A18:M18"/>
    <mergeCell ref="A9:M9"/>
    <mergeCell ref="A10:A11"/>
    <mergeCell ref="B10:C11"/>
    <mergeCell ref="D10:D11"/>
    <mergeCell ref="A7:B7"/>
    <mergeCell ref="E10:E11"/>
    <mergeCell ref="B14:C14"/>
    <mergeCell ref="A3:M3"/>
    <mergeCell ref="A4:B4"/>
    <mergeCell ref="C4:M4"/>
    <mergeCell ref="A5:B5"/>
    <mergeCell ref="C5:M5"/>
    <mergeCell ref="C7:M7"/>
    <mergeCell ref="C6:M6"/>
  </mergeCells>
  <pageMargins left="0.7" right="0.7" top="0.75" bottom="0.75" header="0.3" footer="0.3"/>
  <pageSetup paperSize="9" scale="5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Юрий Дубровских</dc:creator>
  <cp:lastModifiedBy>Зуев Павел Валерьевич</cp:lastModifiedBy>
  <cp:lastPrinted>2023-08-02T11:20:46Z</cp:lastPrinted>
  <dcterms:created xsi:type="dcterms:W3CDTF">2020-11-24T08:13:39Z</dcterms:created>
  <dcterms:modified xsi:type="dcterms:W3CDTF">2026-03-25T08:57:53Z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