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МЦК" sheetId="1" state="visible" r:id="rId3"/>
  </sheets>
  <definedNames>
    <definedName function="false" hidden="false" localSheetId="0" name="_xlnm.Print_Area" vbProcedure="false">НМЦК!$A$1:$M$27</definedName>
    <definedName function="false" hidden="false" localSheetId="0" name="_xlnm.Print_Titles" vbProcedure="false">НМЦК!$12:$13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<sst xmlns="http://schemas.openxmlformats.org/spreadsheetml/2006/main" count="34" uniqueCount="30">
  <si>
    <t xml:space="preserve">Обоснование начальной (максимальной) цены Государственного контракта</t>
  </si>
  <si>
    <t xml:space="preserve">Перевозка грузов</t>
  </si>
  <si>
    <t xml:space="preserve">1. Начальная (максимальная) цена Государственного контракта определена методом сопоставимых рыночных цен (анализ рынка).</t>
  </si>
  <si>
    <t xml:space="preserve">2. Источник информации о цене товара – коммерческие предложения.</t>
  </si>
  <si>
    <t xml:space="preserve">3. В соответствии с требованиями Приказа Минэкономразвития России от 02.10.2013г.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 рассчитывался коэффициент вариации цен, указанных в коммерческих предложениях.</t>
  </si>
  <si>
    <r>
      <rPr>
        <sz val="11"/>
        <rFont val="Times New Roman"/>
        <family val="1"/>
        <charset val="204"/>
      </rPr>
      <t xml:space="preserve">4.Начальная (максимальная) цена Государственного контракта принимается по </t>
    </r>
    <r>
      <rPr>
        <b val="true"/>
        <sz val="11"/>
        <rFont val="Times New Roman"/>
        <family val="1"/>
        <charset val="204"/>
      </rPr>
      <t xml:space="preserve">минимальному</t>
    </r>
    <r>
      <rPr>
        <sz val="11"/>
        <rFont val="Times New Roman"/>
        <family val="1"/>
        <charset val="204"/>
      </rPr>
      <t xml:space="preserve"> коммерческому предложению и равна 81 000,00 (восемьдесят одна тысяча) рублей 00 копеек.</t>
    </r>
  </si>
  <si>
    <t xml:space="preserve">Начальная (максимальная) цена договора</t>
  </si>
  <si>
    <t xml:space="preserve">№ п/п</t>
  </si>
  <si>
    <t xml:space="preserve">Наименование товара (длина*ширина*высота*кг)</t>
  </si>
  <si>
    <t xml:space="preserve">Объем</t>
  </si>
  <si>
    <t xml:space="preserve">Поставщик 1</t>
  </si>
  <si>
    <t xml:space="preserve">Поставщик 2</t>
  </si>
  <si>
    <t xml:space="preserve">Поставщик 3</t>
  </si>
  <si>
    <t xml:space="preserve">Средн. арифм.</t>
  </si>
  <si>
    <t xml:space="preserve">Кол-во знач.</t>
  </si>
  <si>
    <t xml:space="preserve">Сред.квадр.откл. σ=</t>
  </si>
  <si>
    <t xml:space="preserve">Коэфф вариации V=</t>
  </si>
  <si>
    <t xml:space="preserve">Совокупность значений</t>
  </si>
  <si>
    <t xml:space="preserve">Рыночная стоимость</t>
  </si>
  <si>
    <t xml:space="preserve">Ед. изм.</t>
  </si>
  <si>
    <t xml:space="preserve">Кол-во</t>
  </si>
  <si>
    <t xml:space="preserve">Цена за ед.изм. </t>
  </si>
  <si>
    <t xml:space="preserve">Цена за ед.изм.</t>
  </si>
  <si>
    <t xml:space="preserve">Перевозка груза
(55*42*42*18)</t>
  </si>
  <si>
    <t xml:space="preserve">шт.</t>
  </si>
  <si>
    <t xml:space="preserve">Перевозка груза
(65*48*42*22,5)</t>
  </si>
  <si>
    <t xml:space="preserve">Перевозка груза 
(60*40*40*18,5)</t>
  </si>
  <si>
    <t xml:space="preserve">Перевозка груза 
(40*32*22*12)</t>
  </si>
  <si>
    <t xml:space="preserve">Итого:</t>
  </si>
  <si>
    <t xml:space="preserve">Начальник отделения ФПС ГПС 
по тыловому и техническому обеспечению 
УМТО ГУ МЧС России по Амурской области                                                                                                                                                                                                    лейтенант внутренней службы                                                                                    И.А. Сайко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</si>
</sst>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_р_."/>
    <numFmt numFmtId="166" formatCode="#,##0"/>
  </numFmts>
  <fonts count="1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  <charset val="204"/>
    </font>
    <font>
      <b val="true"/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 val="true"/>
      <sz val="8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1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2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2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3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печатная форма Решения о проведении конкурса" xfId="2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24" zoomScalePageLayoutView="100" workbookViewId="0">
      <selection pane="topLeft" activeCell="B17" activeCellId="0" sqref="B1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.86"/>
    <col collapsed="false" customWidth="true" hidden="false" outlineLevel="0" max="2" min="2" style="1" width="24"/>
    <col collapsed="false" customWidth="true" hidden="false" outlineLevel="0" max="3" min="3" style="1" width="7.29"/>
    <col collapsed="false" customWidth="true" hidden="false" outlineLevel="0" max="4" min="4" style="1" width="7.16"/>
    <col collapsed="false" customWidth="true" hidden="false" outlineLevel="0" max="5" min="5" style="1" width="11.57"/>
    <col collapsed="false" customWidth="true" hidden="false" outlineLevel="0" max="6" min="6" style="1" width="11.85"/>
    <col collapsed="false" customWidth="true" hidden="false" outlineLevel="0" max="7" min="7" style="1" width="11.14"/>
    <col collapsed="false" customWidth="true" hidden="false" outlineLevel="0" max="8" min="8" style="1" width="10.85"/>
    <col collapsed="false" customWidth="true" hidden="false" outlineLevel="0" max="9" min="9" style="1" width="6.43"/>
    <col collapsed="false" customWidth="true" hidden="false" outlineLevel="0" max="10" min="10" style="1" width="9.86"/>
    <col collapsed="false" customWidth="true" hidden="false" outlineLevel="0" max="11" min="11" style="1" width="11.85"/>
    <col collapsed="false" customWidth="true" hidden="false" outlineLevel="0" max="12" min="12" style="1" width="13.86"/>
    <col collapsed="false" customWidth="true" hidden="false" outlineLevel="0" max="13" min="13" style="1" width="12.42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5" customFormat="true" ht="15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9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customFormat="false" ht="15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2"/>
    </row>
    <row r="6" customFormat="false" ht="15" hidden="false" customHeight="true" outlineLevel="0" collapsed="false">
      <c r="A6" s="7" t="s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5" hidden="false" customHeight="true" outlineLevel="0" collapsed="false">
      <c r="A7" s="7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48.75" hidden="false" customHeight="true" outlineLevel="0" collapsed="false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33.75" hidden="false" customHeight="true" outlineLevel="0" collapsed="false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customFormat="false" ht="15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customFormat="false" ht="30.75" hidden="false" customHeight="true" outlineLevel="0" collapsed="false">
      <c r="A11" s="9" t="s">
        <v>6</v>
      </c>
      <c r="B11" s="9"/>
      <c r="C11" s="10" t="n">
        <v>81000</v>
      </c>
      <c r="D11" s="10"/>
      <c r="E11" s="11"/>
      <c r="F11" s="11"/>
      <c r="G11" s="11"/>
      <c r="H11" s="11"/>
      <c r="I11" s="12"/>
      <c r="J11" s="12"/>
      <c r="K11" s="9"/>
      <c r="L11" s="9"/>
      <c r="M11" s="13"/>
    </row>
    <row r="12" customFormat="false" ht="15" hidden="false" customHeight="true" outlineLevel="0" collapsed="false">
      <c r="A12" s="12" t="s">
        <v>7</v>
      </c>
      <c r="B12" s="12" t="s">
        <v>8</v>
      </c>
      <c r="C12" s="12" t="s">
        <v>9</v>
      </c>
      <c r="D12" s="12"/>
      <c r="E12" s="14" t="s">
        <v>10</v>
      </c>
      <c r="F12" s="14" t="s">
        <v>11</v>
      </c>
      <c r="G12" s="14" t="s">
        <v>12</v>
      </c>
      <c r="H12" s="15" t="s">
        <v>13</v>
      </c>
      <c r="I12" s="12" t="s">
        <v>14</v>
      </c>
      <c r="J12" s="12" t="s">
        <v>15</v>
      </c>
      <c r="K12" s="12" t="s">
        <v>16</v>
      </c>
      <c r="L12" s="12" t="s">
        <v>17</v>
      </c>
      <c r="M12" s="11" t="s">
        <v>18</v>
      </c>
    </row>
    <row r="13" customFormat="false" ht="28.5" hidden="false" customHeight="true" outlineLevel="0" collapsed="false">
      <c r="A13" s="12"/>
      <c r="B13" s="12"/>
      <c r="C13" s="12" t="s">
        <v>19</v>
      </c>
      <c r="D13" s="16" t="s">
        <v>20</v>
      </c>
      <c r="E13" s="15" t="s">
        <v>21</v>
      </c>
      <c r="F13" s="15" t="s">
        <v>22</v>
      </c>
      <c r="G13" s="15" t="s">
        <v>22</v>
      </c>
      <c r="H13" s="15"/>
      <c r="I13" s="12"/>
      <c r="J13" s="12"/>
      <c r="K13" s="12"/>
      <c r="L13" s="12"/>
      <c r="M13" s="11"/>
    </row>
    <row r="14" customFormat="false" ht="28.5" hidden="false" customHeight="true" outlineLevel="0" collapsed="false">
      <c r="A14" s="12" t="n">
        <v>1</v>
      </c>
      <c r="B14" s="17" t="s">
        <v>23</v>
      </c>
      <c r="C14" s="18" t="s">
        <v>24</v>
      </c>
      <c r="D14" s="18" t="n">
        <v>1</v>
      </c>
      <c r="E14" s="19" t="n">
        <v>19000</v>
      </c>
      <c r="F14" s="19" t="n">
        <v>19500</v>
      </c>
      <c r="G14" s="19" t="n">
        <v>20000</v>
      </c>
      <c r="H14" s="14" t="n">
        <f aca="false">AVERAGE(E14:G14)</f>
        <v>19500</v>
      </c>
      <c r="I14" s="20" t="n">
        <f aca="false">COUNT(E14:G14)</f>
        <v>3</v>
      </c>
      <c r="J14" s="20" t="n">
        <f aca="false">STDEV(E14,F14,G14)</f>
        <v>500</v>
      </c>
      <c r="K14" s="20" t="n">
        <f aca="false">J14/H14*100</f>
        <v>2.56410256410256</v>
      </c>
      <c r="L14" s="20" t="str">
        <f aca="false">IF(K14&lt;33,"ОДНОРОДНЫЕ","НЕОДНОРОДНЫЕ")</f>
        <v>ОДНОРОДНЫЕ</v>
      </c>
      <c r="M14" s="14" t="n">
        <f aca="false">D14*H14</f>
        <v>19500</v>
      </c>
    </row>
    <row r="15" customFormat="false" ht="28.5" hidden="false" customHeight="true" outlineLevel="0" collapsed="false">
      <c r="A15" s="12" t="n">
        <v>2</v>
      </c>
      <c r="B15" s="17" t="s">
        <v>25</v>
      </c>
      <c r="C15" s="18" t="s">
        <v>24</v>
      </c>
      <c r="D15" s="18" t="n">
        <v>1</v>
      </c>
      <c r="E15" s="19" t="n">
        <v>23000</v>
      </c>
      <c r="F15" s="19" t="n">
        <v>23500</v>
      </c>
      <c r="G15" s="19" t="n">
        <v>25000</v>
      </c>
      <c r="H15" s="14" t="n">
        <f aca="false">AVERAGE(E15:G15)</f>
        <v>23833.3333333333</v>
      </c>
      <c r="I15" s="20" t="n">
        <f aca="false">COUNT(E15:G15)</f>
        <v>3</v>
      </c>
      <c r="J15" s="20" t="n">
        <f aca="false">STDEV(E15,F15,G15)</f>
        <v>1040.83299973307</v>
      </c>
      <c r="K15" s="20" t="n">
        <f aca="false">J15/H15*100</f>
        <v>4.36713146741147</v>
      </c>
      <c r="L15" s="20" t="str">
        <f aca="false">IF(K15&lt;33,"ОДНОРОДНЫЕ","НЕОДНОРОДНЫЕ")</f>
        <v>ОДНОРОДНЫЕ</v>
      </c>
      <c r="M15" s="14" t="n">
        <f aca="false">D15*H15</f>
        <v>23833.3333333333</v>
      </c>
    </row>
    <row r="16" customFormat="false" ht="28.5" hidden="false" customHeight="true" outlineLevel="0" collapsed="false">
      <c r="A16" s="12" t="n">
        <v>3</v>
      </c>
      <c r="B16" s="17" t="s">
        <v>26</v>
      </c>
      <c r="C16" s="18" t="s">
        <v>24</v>
      </c>
      <c r="D16" s="18" t="n">
        <v>1</v>
      </c>
      <c r="E16" s="19" t="n">
        <v>21000</v>
      </c>
      <c r="F16" s="19" t="n">
        <v>22000</v>
      </c>
      <c r="G16" s="19" t="n">
        <v>23000</v>
      </c>
      <c r="H16" s="14" t="n">
        <f aca="false">AVERAGE(E16:G16)</f>
        <v>22000</v>
      </c>
      <c r="I16" s="20" t="n">
        <f aca="false">COUNT(E16:G16)</f>
        <v>3</v>
      </c>
      <c r="J16" s="20" t="n">
        <f aca="false">STDEV(E16,F16,G16)</f>
        <v>1000</v>
      </c>
      <c r="K16" s="20" t="n">
        <f aca="false">J16/H16*100</f>
        <v>4.54545454545455</v>
      </c>
      <c r="L16" s="20" t="str">
        <f aca="false">IF(K16&lt;33,"ОДНОРОДНЫЕ","НЕОДНОРОДНЫЕ")</f>
        <v>ОДНОРОДНЫЕ</v>
      </c>
      <c r="M16" s="14" t="n">
        <f aca="false">D16*H16</f>
        <v>22000</v>
      </c>
    </row>
    <row r="17" customFormat="false" ht="28.5" hidden="false" customHeight="true" outlineLevel="0" collapsed="false">
      <c r="A17" s="12" t="n">
        <v>4</v>
      </c>
      <c r="B17" s="17" t="s">
        <v>27</v>
      </c>
      <c r="C17" s="18" t="s">
        <v>24</v>
      </c>
      <c r="D17" s="18" t="n">
        <v>1</v>
      </c>
      <c r="E17" s="19" t="n">
        <v>18000</v>
      </c>
      <c r="F17" s="19" t="n">
        <v>18500</v>
      </c>
      <c r="G17" s="19" t="n">
        <v>20000</v>
      </c>
      <c r="H17" s="14" t="n">
        <f aca="false">AVERAGE(E17:G17)</f>
        <v>18833.3333333333</v>
      </c>
      <c r="I17" s="20" t="n">
        <f aca="false">COUNT(E17:G17)</f>
        <v>3</v>
      </c>
      <c r="J17" s="20" t="n">
        <f aca="false">STDEV(E17,F17,G17)</f>
        <v>1040.83299973307</v>
      </c>
      <c r="K17" s="20" t="n">
        <f aca="false">J17/H17*100</f>
        <v>5.52654690123752</v>
      </c>
      <c r="L17" s="20" t="str">
        <f aca="false">IF(K17&lt;33,"ОДНОРОДНЫЕ","НЕОДНОРОДНЫЕ")</f>
        <v>ОДНОРОДНЫЕ</v>
      </c>
      <c r="M17" s="14" t="n">
        <f aca="false">D17*H17</f>
        <v>18833.3333333333</v>
      </c>
    </row>
    <row r="18" customFormat="false" ht="15" hidden="false" customHeight="false" outlineLevel="0" collapsed="false">
      <c r="A18" s="21" t="s">
        <v>28</v>
      </c>
      <c r="B18" s="21"/>
      <c r="C18" s="21"/>
      <c r="D18" s="22" t="n">
        <v>4</v>
      </c>
      <c r="E18" s="2"/>
      <c r="F18" s="2"/>
      <c r="G18" s="2"/>
      <c r="H18" s="2"/>
      <c r="I18" s="2"/>
      <c r="J18" s="2"/>
      <c r="K18" s="2"/>
      <c r="L18" s="2"/>
      <c r="M18" s="2"/>
    </row>
    <row r="19" customFormat="false" ht="14.25" hidden="false" customHeight="true" outlineLevel="0" collapsed="false">
      <c r="A19" s="23"/>
      <c r="B19" s="23"/>
      <c r="C19" s="23"/>
      <c r="D19" s="23"/>
      <c r="E19" s="23"/>
      <c r="F19" s="23"/>
      <c r="G19" s="24"/>
      <c r="H19" s="24"/>
      <c r="I19" s="24"/>
      <c r="J19" s="24"/>
      <c r="K19" s="24"/>
      <c r="L19" s="24"/>
      <c r="M19" s="24"/>
    </row>
    <row r="20" customFormat="false" ht="14.25" hidden="false" customHeight="true" outlineLevel="0" collapsed="false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customFormat="false" ht="14.25" hidden="false" customHeight="true" outlineLevel="0" collapsed="false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customFormat="false" ht="64.5" hidden="false" customHeight="true" outlineLevel="0" collapsed="false">
      <c r="A22" s="27" t="s">
        <v>29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</sheetData>
  <mergeCells count="21">
    <mergeCell ref="A2:M2"/>
    <mergeCell ref="A3:M4"/>
    <mergeCell ref="A6:M6"/>
    <mergeCell ref="A7:M7"/>
    <mergeCell ref="A8:M8"/>
    <mergeCell ref="A9:M9"/>
    <mergeCell ref="A11:B11"/>
    <mergeCell ref="C11:D11"/>
    <mergeCell ref="A12:A13"/>
    <mergeCell ref="B12:B13"/>
    <mergeCell ref="C12:D12"/>
    <mergeCell ref="H12:H13"/>
    <mergeCell ref="I12:I13"/>
    <mergeCell ref="J12:J13"/>
    <mergeCell ref="K12:K13"/>
    <mergeCell ref="L12:L13"/>
    <mergeCell ref="M12:M13"/>
    <mergeCell ref="A18:C18"/>
    <mergeCell ref="D19:E19"/>
    <mergeCell ref="A20:M20"/>
    <mergeCell ref="A22:M22"/>
  </mergeCells>
  <conditionalFormatting sqref="L14:L17">
    <cfRule type="containsText" priority="2" operator="containsText" aboveAverage="0" equalAverage="0" bottom="0" percent="0" rank="0" text="НЕОДНОРОДНЫЕ" dxfId="0">
      <formula>NOT(ISERROR(SEARCH("НЕОДНОРОДНЫЕ",L14)))</formula>
    </cfRule>
    <cfRule type="containsText" priority="3" operator="containsText" aboveAverage="0" equalAverage="0" bottom="0" percent="0" rank="0" text="ОДНОРОДНЫЕ" dxfId="1">
      <formula>NOT(ISERROR(SEARCH("ОДНОРОДНЫЕ",L14)))</formula>
    </cfRule>
    <cfRule type="containsText" priority="4" operator="containsText" aboveAverage="0" equalAverage="0" bottom="0" percent="0" rank="0" text="НЕОДНОРОДНЫЕ" dxfId="2">
      <formula>NOT(ISERROR(SEARCH("НЕОДНОРОДНЫЕ",L14)))</formula>
    </cfRule>
    <cfRule type="containsText" priority="5" operator="containsText" aboveAverage="0" equalAverage="0" bottom="0" percent="0" rank="0" text="НЕ" dxfId="3">
      <formula>NOT(ISERROR(SEARCH("НЕ",L14)))</formula>
    </cfRule>
    <cfRule type="containsText" priority="6" operator="containsText" aboveAverage="0" equalAverage="0" bottom="0" percent="0" rank="0" text="ОДНОРОДНЫЕ" dxfId="4">
      <formula>NOT(ISERROR(SEARCH("ОДНОРОДНЫЕ",L14)))</formula>
    </cfRule>
    <cfRule type="containsText" priority="7" operator="containsText" aboveAverage="0" equalAverage="0" bottom="0" percent="0" rank="0" text="НЕОДНОРОДНЫЕ" dxfId="5">
      <formula>NOT(ISERROR(SEARCH("НЕОДНОРОДНЫЕ",L14)))</formula>
    </cfRule>
  </conditionalFormatting>
  <printOptions headings="false" gridLines="false" gridLinesSet="true" horizontalCentered="false" verticalCentered="false"/>
  <pageMargins left="0.590277777777778" right="0.590277777777778" top="0.590277777777778" bottom="0.590277777777778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2026-07-02T11:54:33Z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