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ДОКУМЕНТЫ ПО ПРОСТЫМ ДОГОВОРАМ\2026 год\1. ПРЯМЫЕ ДОГОВОРЫ ПО 44ФЗ ЕАТ\1. Материалы для ремонта\Мат для ремонта ауд. 216 УК № 3\"/>
    </mc:Choice>
  </mc:AlternateContent>
  <bookViews>
    <workbookView xWindow="0" yWindow="0" windowWidth="28740" windowHeight="11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12" i="1"/>
  <c r="I25" i="1"/>
  <c r="E34" i="1" l="1"/>
  <c r="E29" i="1"/>
  <c r="E28" i="1" l="1"/>
  <c r="E27" i="1"/>
  <c r="E26" i="1"/>
  <c r="E19" i="1"/>
  <c r="E16" i="1"/>
  <c r="E14" i="1"/>
  <c r="E13" i="1"/>
  <c r="E12" i="1"/>
  <c r="E10" i="1"/>
  <c r="E9" i="1"/>
  <c r="E8" i="1"/>
  <c r="I30" i="1"/>
  <c r="I31" i="1"/>
  <c r="I32" i="1"/>
  <c r="I33" i="1"/>
  <c r="I34" i="1"/>
  <c r="I20" i="1"/>
  <c r="I21" i="1"/>
  <c r="I22" i="1"/>
  <c r="I23" i="1"/>
  <c r="I24" i="1"/>
  <c r="I26" i="1"/>
  <c r="I27" i="1"/>
  <c r="I28" i="1"/>
  <c r="I29" i="1"/>
  <c r="I8" i="1" l="1"/>
  <c r="I9" i="1"/>
  <c r="I10" i="1"/>
  <c r="I11" i="1"/>
  <c r="I12" i="1"/>
  <c r="I13" i="1"/>
  <c r="I14" i="1"/>
  <c r="I15" i="1"/>
  <c r="I16" i="1"/>
  <c r="I17" i="1"/>
  <c r="I18" i="1"/>
  <c r="I19" i="1"/>
  <c r="I35" i="1" l="1"/>
</calcChain>
</file>

<file path=xl/sharedStrings.xml><?xml version="1.0" encoding="utf-8"?>
<sst xmlns="http://schemas.openxmlformats.org/spreadsheetml/2006/main" count="71" uniqueCount="47">
  <si>
    <t>ИТОГО:</t>
  </si>
  <si>
    <t>Наименование товара</t>
  </si>
  <si>
    <t>метод сопоставимых рыночных цен (анализа рынка)</t>
  </si>
  <si>
    <t>Кол-во</t>
  </si>
  <si>
    <t>шт.</t>
  </si>
  <si>
    <t>Ед. изм.</t>
  </si>
  <si>
    <t>Сумма, руб.</t>
  </si>
  <si>
    <t>НМЦК (минимальное значение), руб.</t>
  </si>
  <si>
    <t>Расчет начальной (максимальной) цены Контракта</t>
  </si>
  <si>
    <t>к Контракту № ___________________ от ___.___.2026 г.</t>
  </si>
  <si>
    <t>метод обоснования НМЦК:</t>
  </si>
  <si>
    <t>КП № 4 от 24.08.2026 г.</t>
  </si>
  <si>
    <t>Зам. директора ДЭП</t>
  </si>
  <si>
    <t>А.В. Плутова</t>
  </si>
  <si>
    <t>на поставку материалов для ремонта ауд. 216 учебно-лабораторного корпуса № 3 ВЛГУ</t>
  </si>
  <si>
    <t>КП № Кв-8569 от 18.08.2026 г.</t>
  </si>
  <si>
    <t>кг</t>
  </si>
  <si>
    <t>Пол наливной</t>
  </si>
  <si>
    <t>Грунтовка</t>
  </si>
  <si>
    <t>Шпатлёвка финишная</t>
  </si>
  <si>
    <t>Пена монтажная</t>
  </si>
  <si>
    <t>Краска акриловая</t>
  </si>
  <si>
    <t>Краска для радиаторов</t>
  </si>
  <si>
    <t>Клей плиточный</t>
  </si>
  <si>
    <t>Плитка керамическая</t>
  </si>
  <si>
    <t>Затирка для плитки</t>
  </si>
  <si>
    <t xml:space="preserve">Решётка вентиляционная </t>
  </si>
  <si>
    <t>Уголок перфорированный</t>
  </si>
  <si>
    <t>Мешки для мусора</t>
  </si>
  <si>
    <t xml:space="preserve">Подвес </t>
  </si>
  <si>
    <t>Эмаль ПФ-115</t>
  </si>
  <si>
    <t>Штукатурка гипсовая</t>
  </si>
  <si>
    <t>м2</t>
  </si>
  <si>
    <t>Поперечный профиль Т24, 1200 мм</t>
  </si>
  <si>
    <t>Поперечный профиль Т24, 600 мм</t>
  </si>
  <si>
    <t>Поперечный профиль Т24, 3600 мм</t>
  </si>
  <si>
    <t>Плитка потолочная 600*600*12</t>
  </si>
  <si>
    <t>Саморез 4,2*51</t>
  </si>
  <si>
    <t>Дюбель универсальный 6*50</t>
  </si>
  <si>
    <t>Саморез 3,5*25</t>
  </si>
  <si>
    <t>Саморез  4,2*13</t>
  </si>
  <si>
    <t>Подвес прямой 60*27*300</t>
  </si>
  <si>
    <t>Профиль ПП 60/27</t>
  </si>
  <si>
    <t>Профиль ПН 28/27</t>
  </si>
  <si>
    <t>Гипсокартонный лист влагостойкий 2500*1200*12,5</t>
  </si>
  <si>
    <t>№ п/п</t>
  </si>
  <si>
    <t>КП № 2336951763 от 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</si>
</sst>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"/>
    <numFmt numFmtId="166" formatCode="#,##0.000"/>
  </numFmts>
  <fonts count="5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0" fillId="0" borderId="0" xfId="0" applyNumberFormat="1"/>
    <xf numFmtId="166" fontId="0" fillId="0" borderId="0" xfId="0" applyNumberFormat="1"/>
    <xf numFmtId="4" fontId="0" fillId="0" borderId="0" xfId="0" applyNumberFormat="1"/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topLeftCell="A18" workbookViewId="0">
      <selection activeCell="E14" sqref="E14"/>
    </sheetView>
  </sheetViews>
  <sheetFormatPr defaultRowHeight="15" x14ac:dyDescent="0.25"/>
  <cols>
    <col min="2" max="2" width="34.7109375" customWidth="1"/>
    <col min="3" max="3" width="6.85546875" customWidth="1"/>
    <col min="4" max="4" width="7.7109375" customWidth="1"/>
    <col min="5" max="5" width="17" customWidth="1"/>
    <col min="6" max="6" width="14.42578125" customWidth="1"/>
    <col min="7" max="7" width="15.28515625" customWidth="1"/>
    <col min="8" max="8" width="15.140625" style="26" customWidth="1"/>
    <col min="9" max="9" width="14.7109375" customWidth="1"/>
    <col min="11" max="11" width="20.140625" customWidth="1"/>
    <col min="12" max="12" width="18.42578125" customWidth="1"/>
  </cols>
  <sheetData>
    <row r="1" spans="1:18" ht="15.75" x14ac:dyDescent="0.25">
      <c r="B1" s="27" t="s">
        <v>8</v>
      </c>
      <c r="C1" s="27"/>
      <c r="D1" s="27"/>
      <c r="E1" s="27"/>
      <c r="F1" s="27"/>
      <c r="G1" s="27"/>
      <c r="H1" s="27"/>
      <c r="I1" s="1"/>
      <c r="J1" s="1"/>
      <c r="K1" s="1"/>
    </row>
    <row r="2" spans="1:18" ht="15.75" x14ac:dyDescent="0.25">
      <c r="B2" s="27" t="s">
        <v>9</v>
      </c>
      <c r="C2" s="27"/>
      <c r="D2" s="27"/>
      <c r="E2" s="27"/>
      <c r="F2" s="27"/>
      <c r="G2" s="27"/>
      <c r="H2" s="27"/>
      <c r="K2" s="1"/>
      <c r="L2" s="1"/>
      <c r="M2" s="1"/>
      <c r="N2" s="1"/>
      <c r="O2" s="1"/>
      <c r="P2" s="1"/>
      <c r="Q2" s="1"/>
      <c r="R2" s="1"/>
    </row>
    <row r="3" spans="1:18" ht="16.5" customHeight="1" x14ac:dyDescent="0.25">
      <c r="B3" s="28" t="s">
        <v>14</v>
      </c>
      <c r="C3" s="28"/>
      <c r="D3" s="28"/>
      <c r="E3" s="28"/>
      <c r="F3" s="28"/>
      <c r="G3" s="28"/>
      <c r="H3" s="28"/>
      <c r="I3" s="2"/>
    </row>
    <row r="4" spans="1:18" ht="14.25" customHeight="1" x14ac:dyDescent="0.25">
      <c r="B4" s="10" t="s">
        <v>10</v>
      </c>
      <c r="C4" s="11"/>
      <c r="D4" s="11"/>
      <c r="E4" s="11" t="s">
        <v>2</v>
      </c>
      <c r="F4" s="12"/>
      <c r="G4" s="12"/>
      <c r="H4" s="22"/>
      <c r="I4" s="2"/>
    </row>
    <row r="5" spans="1:18" ht="14.25" customHeight="1" x14ac:dyDescent="0.25">
      <c r="G5" s="6"/>
      <c r="H5" s="23"/>
      <c r="I5" s="2"/>
    </row>
    <row r="7" spans="1:18" ht="36" x14ac:dyDescent="0.25">
      <c r="A7" s="3" t="s">
        <v>45</v>
      </c>
      <c r="B7" s="3" t="s">
        <v>1</v>
      </c>
      <c r="C7" s="3" t="s">
        <v>3</v>
      </c>
      <c r="D7" s="3" t="s">
        <v>5</v>
      </c>
      <c r="E7" s="14" t="s">
        <v>15</v>
      </c>
      <c r="F7" s="14" t="s">
        <v>11</v>
      </c>
      <c r="G7" s="14" t="s">
        <v>46</v>
      </c>
      <c r="H7" s="14" t="s">
        <v>7</v>
      </c>
      <c r="I7" s="3" t="s">
        <v>6</v>
      </c>
    </row>
    <row r="8" spans="1:18" ht="29.25" customHeight="1" x14ac:dyDescent="0.25">
      <c r="A8" s="18">
        <v>1</v>
      </c>
      <c r="B8" s="8" t="s">
        <v>17</v>
      </c>
      <c r="C8" s="9">
        <v>700</v>
      </c>
      <c r="D8" s="4" t="s">
        <v>16</v>
      </c>
      <c r="E8" s="4">
        <f>599/25</f>
        <v>23.96</v>
      </c>
      <c r="F8" s="4">
        <v>85</v>
      </c>
      <c r="G8" s="4">
        <v>75</v>
      </c>
      <c r="H8" s="24">
        <f t="shared" ref="H8:H11" si="0">ROUND(MIN(E8:G8),2)</f>
        <v>23.96</v>
      </c>
      <c r="I8" s="5">
        <f t="shared" ref="I8:I19" si="1">C8*H8</f>
        <v>16772</v>
      </c>
      <c r="K8" s="19"/>
      <c r="L8" s="20"/>
    </row>
    <row r="9" spans="1:18" ht="27" customHeight="1" x14ac:dyDescent="0.25">
      <c r="A9" s="18">
        <v>2</v>
      </c>
      <c r="B9" s="8" t="s">
        <v>18</v>
      </c>
      <c r="C9" s="9">
        <v>40</v>
      </c>
      <c r="D9" s="4" t="s">
        <v>16</v>
      </c>
      <c r="E9" s="4">
        <f>879/10</f>
        <v>87.9</v>
      </c>
      <c r="F9" s="4">
        <v>148</v>
      </c>
      <c r="G9" s="4">
        <v>75</v>
      </c>
      <c r="H9" s="24">
        <f t="shared" si="0"/>
        <v>75</v>
      </c>
      <c r="I9" s="5">
        <f t="shared" si="1"/>
        <v>3000</v>
      </c>
      <c r="K9" s="19"/>
      <c r="L9" s="20"/>
    </row>
    <row r="10" spans="1:18" ht="27" customHeight="1" x14ac:dyDescent="0.25">
      <c r="A10" s="18">
        <v>3</v>
      </c>
      <c r="B10" s="8" t="s">
        <v>19</v>
      </c>
      <c r="C10" s="9">
        <v>60</v>
      </c>
      <c r="D10" s="4" t="s">
        <v>16</v>
      </c>
      <c r="E10" s="4">
        <f>605/20</f>
        <v>30.25</v>
      </c>
      <c r="F10" s="4">
        <v>34</v>
      </c>
      <c r="G10" s="4">
        <v>58</v>
      </c>
      <c r="H10" s="24">
        <f t="shared" si="0"/>
        <v>30.25</v>
      </c>
      <c r="I10" s="5">
        <f t="shared" si="1"/>
        <v>1815</v>
      </c>
      <c r="K10" s="19"/>
      <c r="L10" s="20"/>
    </row>
    <row r="11" spans="1:18" ht="22.5" customHeight="1" x14ac:dyDescent="0.25">
      <c r="A11" s="18">
        <v>4</v>
      </c>
      <c r="B11" s="8" t="s">
        <v>20</v>
      </c>
      <c r="C11" s="9">
        <v>1</v>
      </c>
      <c r="D11" s="4" t="s">
        <v>4</v>
      </c>
      <c r="E11" s="4">
        <v>389</v>
      </c>
      <c r="F11" s="4">
        <v>855</v>
      </c>
      <c r="G11" s="4">
        <v>850</v>
      </c>
      <c r="H11" s="24">
        <f t="shared" si="0"/>
        <v>389</v>
      </c>
      <c r="I11" s="5">
        <f t="shared" si="1"/>
        <v>389</v>
      </c>
      <c r="K11" s="19"/>
      <c r="L11" s="20"/>
    </row>
    <row r="12" spans="1:18" ht="22.5" customHeight="1" x14ac:dyDescent="0.25">
      <c r="A12" s="18">
        <v>5</v>
      </c>
      <c r="B12" s="8" t="s">
        <v>21</v>
      </c>
      <c r="C12" s="13">
        <v>28</v>
      </c>
      <c r="D12" s="4" t="s">
        <v>16</v>
      </c>
      <c r="E12" s="4">
        <f>1580/14</f>
        <v>112.85714285714286</v>
      </c>
      <c r="F12" s="4">
        <v>149</v>
      </c>
      <c r="G12" s="4">
        <v>350</v>
      </c>
      <c r="H12" s="24">
        <f>ROUND(MIN(E12:G12),2)</f>
        <v>112.86</v>
      </c>
      <c r="I12" s="5">
        <f t="shared" si="1"/>
        <v>3160.08</v>
      </c>
      <c r="K12" s="19"/>
      <c r="L12" s="20"/>
    </row>
    <row r="13" spans="1:18" ht="22.5" customHeight="1" x14ac:dyDescent="0.25">
      <c r="A13" s="18">
        <v>6</v>
      </c>
      <c r="B13" s="8" t="s">
        <v>22</v>
      </c>
      <c r="C13" s="17">
        <v>1.2</v>
      </c>
      <c r="D13" s="4" t="s">
        <v>16</v>
      </c>
      <c r="E13" s="4">
        <f>1516/1.2</f>
        <v>1263.3333333333335</v>
      </c>
      <c r="F13" s="4">
        <v>1480</v>
      </c>
      <c r="G13" s="4">
        <v>800</v>
      </c>
      <c r="H13" s="24">
        <f t="shared" ref="H13:H34" si="2">ROUND(MIN(E13:G13),2)</f>
        <v>800</v>
      </c>
      <c r="I13" s="5">
        <f t="shared" si="1"/>
        <v>960</v>
      </c>
      <c r="K13" s="19"/>
      <c r="L13" s="20"/>
    </row>
    <row r="14" spans="1:18" ht="22.5" customHeight="1" x14ac:dyDescent="0.25">
      <c r="A14" s="18">
        <v>7</v>
      </c>
      <c r="B14" s="8" t="s">
        <v>23</v>
      </c>
      <c r="C14" s="9">
        <v>475</v>
      </c>
      <c r="D14" s="4" t="s">
        <v>4</v>
      </c>
      <c r="E14" s="4">
        <f>567/25</f>
        <v>22.68</v>
      </c>
      <c r="F14" s="4">
        <v>36</v>
      </c>
      <c r="G14" s="4">
        <v>42</v>
      </c>
      <c r="H14" s="24">
        <f t="shared" si="2"/>
        <v>22.68</v>
      </c>
      <c r="I14" s="5">
        <f t="shared" si="1"/>
        <v>10773</v>
      </c>
      <c r="K14" s="19"/>
      <c r="L14" s="20"/>
    </row>
    <row r="15" spans="1:18" ht="22.5" customHeight="1" x14ac:dyDescent="0.25">
      <c r="A15" s="18">
        <v>8</v>
      </c>
      <c r="B15" s="8" t="s">
        <v>24</v>
      </c>
      <c r="C15" s="9">
        <v>45</v>
      </c>
      <c r="D15" s="4" t="s">
        <v>32</v>
      </c>
      <c r="E15" s="4">
        <v>823</v>
      </c>
      <c r="F15" s="4">
        <v>1150</v>
      </c>
      <c r="G15" s="4">
        <v>1200</v>
      </c>
      <c r="H15" s="24">
        <f t="shared" si="2"/>
        <v>823</v>
      </c>
      <c r="I15" s="5">
        <f t="shared" si="1"/>
        <v>37035</v>
      </c>
      <c r="K15" s="19"/>
      <c r="L15" s="20"/>
    </row>
    <row r="16" spans="1:18" ht="22.5" customHeight="1" x14ac:dyDescent="0.25">
      <c r="A16" s="18">
        <v>9</v>
      </c>
      <c r="B16" s="8" t="s">
        <v>25</v>
      </c>
      <c r="C16" s="9">
        <v>6</v>
      </c>
      <c r="D16" s="4" t="s">
        <v>16</v>
      </c>
      <c r="E16" s="4">
        <f>378/2</f>
        <v>189</v>
      </c>
      <c r="F16" s="4">
        <v>269</v>
      </c>
      <c r="G16" s="4">
        <v>950</v>
      </c>
      <c r="H16" s="24">
        <f t="shared" si="2"/>
        <v>189</v>
      </c>
      <c r="I16" s="5">
        <f t="shared" si="1"/>
        <v>1134</v>
      </c>
      <c r="K16" s="19"/>
      <c r="L16" s="20"/>
    </row>
    <row r="17" spans="1:16" ht="22.5" customHeight="1" x14ac:dyDescent="0.25">
      <c r="A17" s="18">
        <v>10</v>
      </c>
      <c r="B17" s="8" t="s">
        <v>26</v>
      </c>
      <c r="C17" s="9">
        <v>2</v>
      </c>
      <c r="D17" s="4" t="s">
        <v>4</v>
      </c>
      <c r="E17" s="4">
        <v>211</v>
      </c>
      <c r="F17" s="4">
        <v>760</v>
      </c>
      <c r="G17" s="4">
        <v>1250</v>
      </c>
      <c r="H17" s="24">
        <f t="shared" si="2"/>
        <v>211</v>
      </c>
      <c r="I17" s="5">
        <f t="shared" si="1"/>
        <v>422</v>
      </c>
      <c r="K17" s="19"/>
      <c r="L17" s="20"/>
    </row>
    <row r="18" spans="1:16" ht="22.5" customHeight="1" x14ac:dyDescent="0.25">
      <c r="A18" s="18">
        <v>11</v>
      </c>
      <c r="B18" s="8" t="s">
        <v>27</v>
      </c>
      <c r="C18" s="9">
        <v>6</v>
      </c>
      <c r="D18" s="4" t="s">
        <v>4</v>
      </c>
      <c r="E18" s="4">
        <v>96</v>
      </c>
      <c r="F18" s="4">
        <v>74</v>
      </c>
      <c r="G18" s="4">
        <v>150</v>
      </c>
      <c r="H18" s="24">
        <f t="shared" si="2"/>
        <v>74</v>
      </c>
      <c r="I18" s="5">
        <f t="shared" si="1"/>
        <v>444</v>
      </c>
      <c r="K18" s="19"/>
      <c r="L18" s="20"/>
    </row>
    <row r="19" spans="1:16" ht="22.5" customHeight="1" x14ac:dyDescent="0.25">
      <c r="A19" s="18">
        <v>12</v>
      </c>
      <c r="B19" s="8" t="s">
        <v>31</v>
      </c>
      <c r="C19" s="9">
        <v>60</v>
      </c>
      <c r="D19" s="4" t="s">
        <v>16</v>
      </c>
      <c r="E19" s="4">
        <f>430/30</f>
        <v>14.333333333333334</v>
      </c>
      <c r="F19" s="4">
        <v>27</v>
      </c>
      <c r="G19" s="4">
        <v>51</v>
      </c>
      <c r="H19" s="24">
        <f t="shared" si="2"/>
        <v>14.33</v>
      </c>
      <c r="I19" s="5">
        <f t="shared" si="1"/>
        <v>859.8</v>
      </c>
      <c r="K19" s="19"/>
      <c r="L19" s="20"/>
    </row>
    <row r="20" spans="1:16" ht="22.5" customHeight="1" x14ac:dyDescent="0.25">
      <c r="A20" s="18">
        <v>13</v>
      </c>
      <c r="B20" s="8" t="s">
        <v>28</v>
      </c>
      <c r="C20" s="9">
        <v>30</v>
      </c>
      <c r="D20" s="4" t="s">
        <v>4</v>
      </c>
      <c r="E20" s="4">
        <v>21</v>
      </c>
      <c r="F20" s="4">
        <v>18</v>
      </c>
      <c r="G20" s="4">
        <v>45</v>
      </c>
      <c r="H20" s="24">
        <f t="shared" si="2"/>
        <v>18</v>
      </c>
      <c r="I20" s="5">
        <f t="shared" ref="I20:I29" si="3">C20*H20</f>
        <v>540</v>
      </c>
      <c r="K20" s="19"/>
      <c r="L20" s="20"/>
    </row>
    <row r="21" spans="1:16" ht="22.5" customHeight="1" x14ac:dyDescent="0.25">
      <c r="A21" s="18">
        <v>14</v>
      </c>
      <c r="B21" s="8" t="s">
        <v>35</v>
      </c>
      <c r="C21" s="9">
        <v>10</v>
      </c>
      <c r="D21" s="4" t="s">
        <v>4</v>
      </c>
      <c r="E21" s="4">
        <v>202</v>
      </c>
      <c r="F21" s="4">
        <v>202</v>
      </c>
      <c r="G21" s="4">
        <v>229</v>
      </c>
      <c r="H21" s="24">
        <f t="shared" si="2"/>
        <v>202</v>
      </c>
      <c r="I21" s="5">
        <f t="shared" si="3"/>
        <v>2020</v>
      </c>
      <c r="K21" s="19"/>
      <c r="L21" s="20"/>
    </row>
    <row r="22" spans="1:16" ht="22.5" customHeight="1" x14ac:dyDescent="0.25">
      <c r="A22" s="18">
        <v>15</v>
      </c>
      <c r="B22" s="8" t="s">
        <v>33</v>
      </c>
      <c r="C22" s="9">
        <v>50</v>
      </c>
      <c r="D22" s="4" t="s">
        <v>4</v>
      </c>
      <c r="E22" s="4">
        <v>67</v>
      </c>
      <c r="F22" s="4">
        <v>74</v>
      </c>
      <c r="G22" s="4">
        <v>95</v>
      </c>
      <c r="H22" s="24">
        <f t="shared" si="2"/>
        <v>67</v>
      </c>
      <c r="I22" s="5">
        <f t="shared" si="3"/>
        <v>3350</v>
      </c>
      <c r="K22" s="19"/>
      <c r="L22" s="20"/>
    </row>
    <row r="23" spans="1:16" ht="22.5" customHeight="1" x14ac:dyDescent="0.25">
      <c r="A23" s="18">
        <v>16</v>
      </c>
      <c r="B23" s="8" t="s">
        <v>34</v>
      </c>
      <c r="C23" s="9">
        <v>66</v>
      </c>
      <c r="D23" s="4" t="s">
        <v>4</v>
      </c>
      <c r="E23" s="4">
        <v>37</v>
      </c>
      <c r="F23" s="4">
        <v>38</v>
      </c>
      <c r="G23" s="4">
        <v>45</v>
      </c>
      <c r="H23" s="24">
        <f t="shared" si="2"/>
        <v>37</v>
      </c>
      <c r="I23" s="5">
        <f t="shared" si="3"/>
        <v>2442</v>
      </c>
      <c r="K23" s="19"/>
      <c r="L23" s="20"/>
    </row>
    <row r="24" spans="1:16" ht="22.5" customHeight="1" x14ac:dyDescent="0.25">
      <c r="A24" s="18">
        <v>17</v>
      </c>
      <c r="B24" s="8" t="s">
        <v>29</v>
      </c>
      <c r="C24" s="9">
        <v>30</v>
      </c>
      <c r="D24" s="4" t="s">
        <v>4</v>
      </c>
      <c r="E24" s="4">
        <v>17</v>
      </c>
      <c r="F24" s="4">
        <v>15</v>
      </c>
      <c r="G24" s="4">
        <v>25</v>
      </c>
      <c r="H24" s="24">
        <f t="shared" si="2"/>
        <v>15</v>
      </c>
      <c r="I24" s="5">
        <f t="shared" si="3"/>
        <v>450</v>
      </c>
      <c r="K24" s="19"/>
      <c r="L24" s="20"/>
    </row>
    <row r="25" spans="1:16" ht="22.5" customHeight="1" x14ac:dyDescent="0.25">
      <c r="A25" s="18">
        <v>18</v>
      </c>
      <c r="B25" s="8" t="s">
        <v>36</v>
      </c>
      <c r="C25" s="9">
        <v>115</v>
      </c>
      <c r="D25" s="4" t="s">
        <v>4</v>
      </c>
      <c r="E25" s="4">
        <v>369</v>
      </c>
      <c r="F25" s="4">
        <v>275</v>
      </c>
      <c r="G25" s="4">
        <v>330</v>
      </c>
      <c r="H25" s="24">
        <f t="shared" si="2"/>
        <v>275</v>
      </c>
      <c r="I25" s="5">
        <f>C25*H25</f>
        <v>31625</v>
      </c>
      <c r="K25" s="19"/>
      <c r="L25" s="20"/>
    </row>
    <row r="26" spans="1:16" ht="22.5" customHeight="1" x14ac:dyDescent="0.25">
      <c r="A26" s="18">
        <v>19</v>
      </c>
      <c r="B26" s="8" t="s">
        <v>37</v>
      </c>
      <c r="C26" s="9">
        <v>300</v>
      </c>
      <c r="D26" s="4" t="s">
        <v>4</v>
      </c>
      <c r="E26" s="4">
        <f>268/180</f>
        <v>1.4888888888888889</v>
      </c>
      <c r="F26" s="4">
        <v>3.5</v>
      </c>
      <c r="G26" s="4">
        <v>3</v>
      </c>
      <c r="H26" s="24">
        <f t="shared" si="2"/>
        <v>1.49</v>
      </c>
      <c r="I26" s="5">
        <f t="shared" si="3"/>
        <v>447</v>
      </c>
      <c r="K26" s="19"/>
      <c r="L26" s="20"/>
    </row>
    <row r="27" spans="1:16" ht="22.5" customHeight="1" x14ac:dyDescent="0.25">
      <c r="A27" s="18">
        <v>20</v>
      </c>
      <c r="B27" s="8" t="s">
        <v>38</v>
      </c>
      <c r="C27" s="9">
        <v>300</v>
      </c>
      <c r="D27" s="4" t="s">
        <v>4</v>
      </c>
      <c r="E27" s="4">
        <f>190/150</f>
        <v>1.2666666666666666</v>
      </c>
      <c r="F27" s="4">
        <v>6</v>
      </c>
      <c r="G27" s="4">
        <v>2</v>
      </c>
      <c r="H27" s="24">
        <f t="shared" si="2"/>
        <v>1.27</v>
      </c>
      <c r="I27" s="5">
        <f t="shared" si="3"/>
        <v>381</v>
      </c>
      <c r="K27" s="19"/>
      <c r="L27" s="20"/>
    </row>
    <row r="28" spans="1:16" ht="22.5" customHeight="1" x14ac:dyDescent="0.25">
      <c r="A28" s="18">
        <v>21</v>
      </c>
      <c r="B28" s="8" t="s">
        <v>39</v>
      </c>
      <c r="C28" s="9">
        <v>850</v>
      </c>
      <c r="D28" s="4" t="s">
        <v>4</v>
      </c>
      <c r="E28" s="4">
        <f>323/500</f>
        <v>0.64600000000000002</v>
      </c>
      <c r="F28" s="4">
        <v>1.25</v>
      </c>
      <c r="G28" s="4">
        <v>2.5</v>
      </c>
      <c r="H28" s="24">
        <f t="shared" si="2"/>
        <v>0.65</v>
      </c>
      <c r="I28" s="5">
        <f t="shared" si="3"/>
        <v>552.5</v>
      </c>
      <c r="K28" s="19"/>
      <c r="L28" s="20"/>
    </row>
    <row r="29" spans="1:16" ht="22.5" customHeight="1" x14ac:dyDescent="0.25">
      <c r="A29" s="18">
        <v>22</v>
      </c>
      <c r="B29" s="8" t="s">
        <v>40</v>
      </c>
      <c r="C29" s="9">
        <v>300</v>
      </c>
      <c r="D29" s="4" t="s">
        <v>4</v>
      </c>
      <c r="E29" s="4">
        <f>259/440</f>
        <v>0.58863636363636362</v>
      </c>
      <c r="F29" s="4">
        <v>1.9</v>
      </c>
      <c r="G29" s="4">
        <v>2.5</v>
      </c>
      <c r="H29" s="24">
        <f t="shared" si="2"/>
        <v>0.59</v>
      </c>
      <c r="I29" s="5">
        <f t="shared" si="3"/>
        <v>177</v>
      </c>
      <c r="K29" s="19"/>
      <c r="L29" s="20"/>
    </row>
    <row r="30" spans="1:16" ht="22.5" customHeight="1" x14ac:dyDescent="0.25">
      <c r="A30" s="18">
        <v>23</v>
      </c>
      <c r="B30" s="8" t="s">
        <v>41</v>
      </c>
      <c r="C30" s="9">
        <v>85</v>
      </c>
      <c r="D30" s="4" t="s">
        <v>4</v>
      </c>
      <c r="E30" s="4">
        <v>15</v>
      </c>
      <c r="F30" s="4">
        <v>10</v>
      </c>
      <c r="G30" s="4">
        <v>35</v>
      </c>
      <c r="H30" s="24">
        <f t="shared" si="2"/>
        <v>10</v>
      </c>
      <c r="I30" s="5">
        <f t="shared" ref="I30:I34" si="4">C30*H30</f>
        <v>850</v>
      </c>
      <c r="K30" s="19"/>
      <c r="L30" s="20"/>
      <c r="P30" s="21"/>
    </row>
    <row r="31" spans="1:16" ht="22.5" customHeight="1" x14ac:dyDescent="0.25">
      <c r="A31" s="18">
        <v>24</v>
      </c>
      <c r="B31" s="8" t="s">
        <v>42</v>
      </c>
      <c r="C31" s="9">
        <v>26</v>
      </c>
      <c r="D31" s="4" t="s">
        <v>4</v>
      </c>
      <c r="E31" s="4">
        <v>441</v>
      </c>
      <c r="F31" s="4">
        <v>384</v>
      </c>
      <c r="G31" s="4">
        <v>600</v>
      </c>
      <c r="H31" s="24">
        <f t="shared" si="2"/>
        <v>384</v>
      </c>
      <c r="I31" s="5">
        <f t="shared" si="4"/>
        <v>9984</v>
      </c>
      <c r="K31" s="19"/>
      <c r="L31" s="20"/>
    </row>
    <row r="32" spans="1:16" ht="22.5" customHeight="1" x14ac:dyDescent="0.25">
      <c r="A32" s="18">
        <v>25</v>
      </c>
      <c r="B32" s="8" t="s">
        <v>43</v>
      </c>
      <c r="C32" s="9">
        <v>15</v>
      </c>
      <c r="D32" s="4" t="s">
        <v>4</v>
      </c>
      <c r="E32" s="4">
        <v>301</v>
      </c>
      <c r="F32" s="4">
        <v>273</v>
      </c>
      <c r="G32" s="4">
        <v>600</v>
      </c>
      <c r="H32" s="24">
        <f t="shared" si="2"/>
        <v>273</v>
      </c>
      <c r="I32" s="5">
        <f t="shared" si="4"/>
        <v>4095</v>
      </c>
      <c r="K32" s="19"/>
      <c r="L32" s="20"/>
    </row>
    <row r="33" spans="1:12" ht="33" customHeight="1" x14ac:dyDescent="0.25">
      <c r="A33" s="18">
        <v>26</v>
      </c>
      <c r="B33" s="8" t="s">
        <v>44</v>
      </c>
      <c r="C33" s="9">
        <v>13</v>
      </c>
      <c r="D33" s="4" t="s">
        <v>4</v>
      </c>
      <c r="E33" s="4">
        <v>485</v>
      </c>
      <c r="F33" s="4">
        <v>1319</v>
      </c>
      <c r="G33" s="4">
        <v>950</v>
      </c>
      <c r="H33" s="24">
        <f t="shared" si="2"/>
        <v>485</v>
      </c>
      <c r="I33" s="5">
        <f t="shared" si="4"/>
        <v>6305</v>
      </c>
      <c r="K33" s="19"/>
      <c r="L33" s="20"/>
    </row>
    <row r="34" spans="1:12" ht="22.5" customHeight="1" x14ac:dyDescent="0.25">
      <c r="A34" s="18">
        <v>27</v>
      </c>
      <c r="B34" s="8" t="s">
        <v>30</v>
      </c>
      <c r="C34" s="9">
        <v>2</v>
      </c>
      <c r="D34" s="4" t="s">
        <v>16</v>
      </c>
      <c r="E34" s="4">
        <f>957/2</f>
        <v>478.5</v>
      </c>
      <c r="F34" s="4">
        <v>620</v>
      </c>
      <c r="G34" s="4">
        <v>650</v>
      </c>
      <c r="H34" s="24">
        <f t="shared" si="2"/>
        <v>478.5</v>
      </c>
      <c r="I34" s="5">
        <f t="shared" si="4"/>
        <v>957</v>
      </c>
      <c r="K34" s="19"/>
      <c r="L34" s="20"/>
    </row>
    <row r="35" spans="1:12" ht="32.25" customHeight="1" x14ac:dyDescent="0.25">
      <c r="H35" s="25" t="s">
        <v>0</v>
      </c>
      <c r="I35" s="7">
        <f>SUM(I8:I34)</f>
        <v>140939.38</v>
      </c>
    </row>
    <row r="38" spans="1:12" x14ac:dyDescent="0.25">
      <c r="A38" s="15"/>
      <c r="B38" s="15"/>
      <c r="C38" s="15"/>
      <c r="D38" s="15"/>
      <c r="E38" s="15"/>
      <c r="F38" s="15"/>
    </row>
    <row r="39" spans="1:12" x14ac:dyDescent="0.25">
      <c r="A39" s="15"/>
      <c r="B39" s="16" t="s">
        <v>12</v>
      </c>
      <c r="C39" s="16"/>
      <c r="D39" s="16"/>
      <c r="E39" s="16" t="s">
        <v>13</v>
      </c>
      <c r="F39" s="15"/>
    </row>
  </sheetData>
  <mergeCells count="3">
    <mergeCell ref="B1:H1"/>
    <mergeCell ref="B2:H2"/>
    <mergeCell ref="B3:H3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В. Коростелева</dc:creator>
  <cp:lastModifiedBy>Алевтина В. Плутова</cp:lastModifiedBy>
  <cp:lastPrinted>2026-09-16T11:48:19Z</cp:lastPrinted>
  <dcterms:created xsi:type="dcterms:W3CDTF">2022-10-05T06:03:29Z</dcterms:created>
  <dcterms:modified xsi:type="dcterms:W3CDTF">2026-09-16T13:28:15Z</dcterms:modified>
</cp:coreProperties>
</file>