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орто-м\пац угрехелидзе фф 6800\"/>
    </mc:Choice>
  </mc:AlternateContent>
  <xr:revisionPtr revIDLastSave="0" documentId="13_ncr:1_{D6740458-CD8A-47F0-AB02-343D820B604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H13" i="1"/>
  <c r="F13" i="1"/>
  <c r="S10" i="1"/>
  <c r="N10" i="1"/>
  <c r="O10" i="1" s="1"/>
  <c r="P10" i="1" s="1"/>
  <c r="L10" i="1"/>
  <c r="R10" i="1" s="1"/>
  <c r="S9" i="1"/>
  <c r="N9" i="1"/>
  <c r="K9" i="1"/>
  <c r="L9" i="1" s="1"/>
  <c r="R9" i="1" s="1"/>
  <c r="S11" i="1"/>
  <c r="N11" i="1"/>
  <c r="L11" i="1"/>
  <c r="R11" i="1" s="1"/>
  <c r="S12" i="1"/>
  <c r="N12" i="1"/>
  <c r="L12" i="1"/>
  <c r="R12" i="1" s="1"/>
  <c r="O9" i="1" l="1"/>
  <c r="P9" i="1" s="1"/>
  <c r="O11" i="1"/>
  <c r="P11" i="1" s="1"/>
  <c r="R13" i="1"/>
  <c r="S13" i="1"/>
  <c r="O12" i="1"/>
  <c r="P12" i="1" s="1"/>
  <c r="F23" i="1" l="1"/>
</calcChain>
</file>

<file path=xl/sharedStrings.xml><?xml version="1.0" encoding="utf-8"?>
<sst xmlns="http://schemas.openxmlformats.org/spreadsheetml/2006/main" count="35" uniqueCount="31">
  <si>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</si>
  <si>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</si>
  <si>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</si>
  <si>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</si>
  <si>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</si>
  <si>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</si>
  <si>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</si>
  <si>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</si>
  <si>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</si>
  <si>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</si>
  <si>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</si>
  <si>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</si>
  <si>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</si>
  <si>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</si>
  <si>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</si>
  <si>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</si>
  <si>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</si>
  <si>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</si>
  <si>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</si>
  <si>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</si>
  <si>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</si>
  <si>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</si>
  <si>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</si>
  <si>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</si>
  <si>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</si>
  <si>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</si>
  <si>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</si>
  <si>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</si>
  <si>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</si>
  <si>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"Неваимплант"              </t>
  </si>
  <si>
    <t>Винт дистальный 5.0 ревизионный, стер.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</si>
</sst>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14</xdr:row>
      <xdr:rowOff>57831</xdr:rowOff>
    </xdr:from>
    <xdr:to>
      <xdr:col>11</xdr:col>
      <xdr:colOff>165553</xdr:colOff>
      <xdr:row>17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18</xdr:row>
      <xdr:rowOff>144010</xdr:rowOff>
    </xdr:from>
    <xdr:to>
      <xdr:col>11</xdr:col>
      <xdr:colOff>570366</xdr:colOff>
      <xdr:row>20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12</xdr:row>
      <xdr:rowOff>0</xdr:rowOff>
    </xdr:from>
    <xdr:to>
      <xdr:col>14</xdr:col>
      <xdr:colOff>767505</xdr:colOff>
      <xdr:row>12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"/>
  <sheetViews>
    <sheetView tabSelected="1" zoomScale="120" zoomScaleNormal="120" workbookViewId="0">
      <selection activeCell="P16" sqref="P16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27"/>
      <c r="P1" s="27"/>
      <c r="Q1" s="27"/>
      <c r="R1" s="27"/>
    </row>
    <row r="2" spans="1:1026" ht="42" customHeight="1" x14ac:dyDescent="0.25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1" t="s">
        <v>22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0" t="s">
        <v>0</v>
      </c>
      <c r="B6" s="50" t="s">
        <v>1</v>
      </c>
      <c r="C6" s="50" t="s">
        <v>2</v>
      </c>
      <c r="D6" s="50"/>
      <c r="E6" s="50" t="s">
        <v>3</v>
      </c>
      <c r="F6" s="50"/>
      <c r="G6" s="50"/>
      <c r="H6" s="50"/>
      <c r="I6" s="50"/>
      <c r="J6" s="50"/>
      <c r="K6" s="48" t="s">
        <v>4</v>
      </c>
      <c r="L6" s="48"/>
      <c r="M6" s="48"/>
      <c r="N6" s="48"/>
      <c r="O6" s="48"/>
      <c r="P6" s="48"/>
      <c r="Q6" s="50" t="s">
        <v>24</v>
      </c>
      <c r="R6" s="48" t="s">
        <v>17</v>
      </c>
      <c r="S6" s="48" t="s">
        <v>25</v>
      </c>
      <c r="AML6" s="1"/>
    </row>
    <row r="7" spans="1:1026" ht="106.5" customHeight="1" x14ac:dyDescent="0.25">
      <c r="A7" s="50"/>
      <c r="B7" s="50"/>
      <c r="C7" s="50"/>
      <c r="D7" s="50"/>
      <c r="E7" s="49" t="s">
        <v>27</v>
      </c>
      <c r="F7" s="49"/>
      <c r="G7" s="49" t="s">
        <v>29</v>
      </c>
      <c r="H7" s="49"/>
      <c r="I7" s="49" t="s">
        <v>28</v>
      </c>
      <c r="J7" s="49"/>
      <c r="K7" s="48" t="s">
        <v>14</v>
      </c>
      <c r="L7" s="48" t="s">
        <v>21</v>
      </c>
      <c r="M7" s="50" t="s">
        <v>16</v>
      </c>
      <c r="N7" s="50" t="s">
        <v>5</v>
      </c>
      <c r="O7" s="50" t="s">
        <v>6</v>
      </c>
      <c r="P7" s="50" t="s">
        <v>7</v>
      </c>
      <c r="Q7" s="50"/>
      <c r="R7" s="48"/>
      <c r="S7" s="48"/>
      <c r="AML7" s="1"/>
    </row>
    <row r="8" spans="1:1026" ht="45.75" thickBot="1" x14ac:dyDescent="0.3">
      <c r="A8" s="50"/>
      <c r="B8" s="50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8"/>
      <c r="L8" s="48"/>
      <c r="M8" s="50"/>
      <c r="N8" s="50"/>
      <c r="O8" s="50"/>
      <c r="P8" s="50"/>
      <c r="Q8" s="50"/>
      <c r="R8" s="48"/>
      <c r="S8" s="48"/>
      <c r="AML8" s="1"/>
    </row>
    <row r="9" spans="1:1026" ht="50.25" customHeight="1" thickBot="1" x14ac:dyDescent="0.3">
      <c r="A9" s="16">
        <v>1</v>
      </c>
      <c r="B9" s="47" t="s">
        <v>30</v>
      </c>
      <c r="C9" s="7" t="s">
        <v>23</v>
      </c>
      <c r="D9" s="7">
        <v>1</v>
      </c>
      <c r="E9" s="8">
        <v>6800</v>
      </c>
      <c r="F9" s="8">
        <v>6800</v>
      </c>
      <c r="G9" s="45">
        <v>7230</v>
      </c>
      <c r="H9" s="45">
        <v>7230</v>
      </c>
      <c r="I9" s="8">
        <v>8250</v>
      </c>
      <c r="J9" s="9">
        <v>8250</v>
      </c>
      <c r="K9" s="10">
        <f t="shared" ref="K9:K10" si="0">SUM(E9,G9,I9)/M9</f>
        <v>7426.666666666667</v>
      </c>
      <c r="L9" s="10">
        <f t="shared" ref="L9:L10" si="1">ROUND(K9,2)</f>
        <v>7426.67</v>
      </c>
      <c r="M9" s="16">
        <v>3</v>
      </c>
      <c r="N9" s="10">
        <f t="shared" ref="N9:N10" si="2">STDEV(E9,G9,I9)</f>
        <v>744.7370900749695</v>
      </c>
      <c r="O9" s="26">
        <f t="shared" ref="O9:O10" si="3">N9/K9*100</f>
        <v>10.027878232607309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7426.67</v>
      </c>
      <c r="S9" s="11">
        <f t="shared" ref="S9:S10" si="5">MIN(E9,G9,I9)*D9*(1+Q9)</f>
        <v>6800</v>
      </c>
      <c r="AML9" s="1"/>
    </row>
    <row r="10" spans="1:1026" ht="50.25" customHeight="1" thickBot="1" x14ac:dyDescent="0.3">
      <c r="A10" s="16">
        <v>2</v>
      </c>
      <c r="B10" s="47"/>
      <c r="C10" s="7"/>
      <c r="D10" s="7"/>
      <c r="E10" s="8"/>
      <c r="F10" s="8"/>
      <c r="G10" s="45"/>
      <c r="H10" s="45"/>
      <c r="I10" s="8"/>
      <c r="J10" s="9"/>
      <c r="K10" s="10"/>
      <c r="L10" s="10">
        <f t="shared" si="1"/>
        <v>0</v>
      </c>
      <c r="M10" s="16">
        <v>3</v>
      </c>
      <c r="N10" s="10" t="e">
        <f t="shared" si="2"/>
        <v>#DIV/0!</v>
      </c>
      <c r="O10" s="26" t="e">
        <f t="shared" si="3"/>
        <v>#DIV/0!</v>
      </c>
      <c r="P10" s="16" t="e">
        <f>IF(O10&lt;33,"ОДНОРОДНЫЕ","НЕОДНОРОДНЫЕ")</f>
        <v>#DIV/0!</v>
      </c>
      <c r="Q10" s="43">
        <v>0</v>
      </c>
      <c r="R10" s="11">
        <f t="shared" si="4"/>
        <v>0</v>
      </c>
      <c r="S10" s="11">
        <f t="shared" si="5"/>
        <v>0</v>
      </c>
      <c r="AML10" s="1"/>
    </row>
    <row r="11" spans="1:1026" ht="50.25" customHeight="1" x14ac:dyDescent="0.25">
      <c r="A11" s="16">
        <v>3</v>
      </c>
      <c r="B11" s="46"/>
      <c r="C11" s="7"/>
      <c r="D11" s="7"/>
      <c r="E11" s="8"/>
      <c r="F11" s="8"/>
      <c r="G11" s="45"/>
      <c r="H11" s="45"/>
      <c r="I11" s="8"/>
      <c r="J11" s="9"/>
      <c r="K11" s="10"/>
      <c r="L11" s="10">
        <f t="shared" ref="L11" si="6">ROUND(K11,2)</f>
        <v>0</v>
      </c>
      <c r="M11" s="16">
        <v>3</v>
      </c>
      <c r="N11" s="10" t="e">
        <f t="shared" ref="N11" si="7">STDEV(E11,G11,I11)</f>
        <v>#DIV/0!</v>
      </c>
      <c r="O11" s="26" t="e">
        <f t="shared" ref="O11" si="8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9">D11*L11</f>
        <v>0</v>
      </c>
      <c r="S11" s="11">
        <f t="shared" ref="S11" si="10">MIN(E11,G11,I11)*D11*(1+Q11)</f>
        <v>0</v>
      </c>
      <c r="AML11" s="1"/>
    </row>
    <row r="12" spans="1:1026" ht="50.25" customHeight="1" x14ac:dyDescent="0.25">
      <c r="A12" s="16"/>
      <c r="B12" s="46"/>
      <c r="C12" s="7"/>
      <c r="D12" s="7"/>
      <c r="E12" s="8"/>
      <c r="F12" s="8"/>
      <c r="G12" s="45"/>
      <c r="H12" s="45"/>
      <c r="I12" s="8"/>
      <c r="J12" s="9"/>
      <c r="K12" s="10"/>
      <c r="L12" s="10">
        <f t="shared" ref="L12" si="11">ROUND(K12,2)</f>
        <v>0</v>
      </c>
      <c r="M12" s="16">
        <v>3</v>
      </c>
      <c r="N12" s="10" t="e">
        <f t="shared" ref="N12" si="12">STDEV(E12,G12,I12)</f>
        <v>#DIV/0!</v>
      </c>
      <c r="O12" s="26" t="e">
        <f t="shared" ref="O12" si="13">N12/K12*100</f>
        <v>#DIV/0!</v>
      </c>
      <c r="P12" s="16" t="e">
        <f>IF(O12&lt;33,"ОДНОРОДНЫЕ","НЕОДНОРОДНЫЕ")</f>
        <v>#DIV/0!</v>
      </c>
      <c r="Q12" s="43">
        <v>0</v>
      </c>
      <c r="R12" s="11">
        <f t="shared" ref="R12" si="14">D12*L12</f>
        <v>0</v>
      </c>
      <c r="S12" s="11">
        <f t="shared" ref="S12" si="15">MIN(E12,G12,I12)*D12*(1+Q12)</f>
        <v>0</v>
      </c>
      <c r="AML12" s="1"/>
    </row>
    <row r="13" spans="1:1026" x14ac:dyDescent="0.25">
      <c r="A13" s="58" t="s">
        <v>9</v>
      </c>
      <c r="B13" s="58"/>
      <c r="C13" s="19"/>
      <c r="D13" s="20"/>
      <c r="E13" s="19"/>
      <c r="F13" s="21">
        <f>SUM(F9:F12)</f>
        <v>6800</v>
      </c>
      <c r="G13" s="22"/>
      <c r="H13" s="21">
        <f>SUM(H9:H12)</f>
        <v>7230</v>
      </c>
      <c r="I13" s="22"/>
      <c r="J13" s="23">
        <f>SUM(SUM(J9:J12))</f>
        <v>8250</v>
      </c>
      <c r="K13" s="19"/>
      <c r="L13" s="19"/>
      <c r="M13" s="19"/>
      <c r="N13" s="19"/>
      <c r="O13" s="19"/>
      <c r="P13" s="19"/>
      <c r="Q13" s="19"/>
      <c r="R13" s="24">
        <f>SUM(R9:R12)</f>
        <v>7426.67</v>
      </c>
      <c r="S13" s="24">
        <f>SUM(S9:S12)</f>
        <v>6800</v>
      </c>
      <c r="AML13" s="1"/>
    </row>
    <row r="14" spans="1:1026" ht="21" customHeight="1" x14ac:dyDescent="0.25">
      <c r="A14" s="12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14"/>
      <c r="R14" s="13"/>
    </row>
    <row r="15" spans="1:1026" ht="11.25" customHeight="1" x14ac:dyDescent="0.25">
      <c r="A15" s="12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4"/>
      <c r="R15" s="13"/>
    </row>
    <row r="16" spans="1:1026" ht="29.25" customHeight="1" x14ac:dyDescent="0.25">
      <c r="A16" s="32"/>
      <c r="B16" s="59" t="s">
        <v>12</v>
      </c>
      <c r="C16" s="59"/>
      <c r="D16" s="59"/>
      <c r="E16" s="59"/>
      <c r="F16" s="59"/>
      <c r="G16" s="59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9.75" customHeight="1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68.25" customHeight="1" x14ac:dyDescent="0.25">
      <c r="A18" s="32"/>
      <c r="B18" s="63" t="s">
        <v>13</v>
      </c>
      <c r="C18" s="63"/>
      <c r="D18" s="63"/>
      <c r="E18" s="63"/>
      <c r="F18" s="63"/>
      <c r="G18" s="63"/>
      <c r="H18" s="6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33" customHeight="1" x14ac:dyDescent="0.25">
      <c r="A20" s="32"/>
      <c r="B20" s="59" t="s">
        <v>10</v>
      </c>
      <c r="C20" s="59"/>
      <c r="D20" s="59"/>
      <c r="E20" s="59"/>
      <c r="F20" s="59"/>
      <c r="G20" s="33"/>
      <c r="H20" s="33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ht="76.5" customHeight="1" x14ac:dyDescent="0.25">
      <c r="A21" s="32"/>
      <c r="B21" s="60" t="s">
        <v>20</v>
      </c>
      <c r="C21" s="60"/>
      <c r="D21" s="60"/>
      <c r="E21" s="60"/>
      <c r="F21" s="60"/>
      <c r="G21" s="60"/>
      <c r="H21" s="60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32"/>
      <c r="B22" s="32"/>
      <c r="C22" s="34"/>
      <c r="D22" s="33"/>
      <c r="E22" s="33"/>
      <c r="F22" s="35"/>
      <c r="G22" s="35"/>
      <c r="H22" s="35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x14ac:dyDescent="0.25">
      <c r="A23" s="61" t="s">
        <v>18</v>
      </c>
      <c r="B23" s="61"/>
      <c r="C23" s="61"/>
      <c r="D23" s="61"/>
      <c r="E23" s="61"/>
      <c r="F23" s="62">
        <f>S13</f>
        <v>6800</v>
      </c>
      <c r="G23" s="62"/>
      <c r="H23" s="62"/>
      <c r="I23" s="36"/>
      <c r="J23" s="37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29"/>
      <c r="B24" s="29"/>
      <c r="C24" s="38"/>
      <c r="D24" s="29"/>
      <c r="E24" s="29"/>
      <c r="F24" s="29"/>
      <c r="G24" s="29"/>
      <c r="H24" s="29"/>
      <c r="I24" s="29"/>
      <c r="J24" s="2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55"/>
      <c r="B25" s="55"/>
      <c r="C25" s="55"/>
      <c r="D25" s="55"/>
      <c r="E25" s="55"/>
      <c r="F25" s="55"/>
      <c r="G25" s="55"/>
      <c r="H25" s="55"/>
      <c r="I25" s="29"/>
      <c r="J25" s="39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40"/>
      <c r="B26" s="40"/>
      <c r="C26" s="40"/>
      <c r="D26" s="40"/>
      <c r="E26" s="41"/>
      <c r="F26" s="41"/>
      <c r="G26" s="42"/>
      <c r="H26" s="41"/>
      <c r="I26" s="42"/>
      <c r="J26" s="41"/>
      <c r="K26" s="40"/>
      <c r="L26" s="40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56"/>
      <c r="E27" s="56"/>
      <c r="F27" s="57"/>
      <c r="G27" s="57"/>
      <c r="H27" s="4"/>
      <c r="I27" s="6"/>
      <c r="J27" s="4"/>
      <c r="K27" s="3"/>
      <c r="L27" s="3"/>
      <c r="M27" s="3"/>
      <c r="N27" s="3"/>
      <c r="O27" s="3"/>
      <c r="P27" s="3"/>
      <c r="Q27" s="3"/>
      <c r="R27" s="3"/>
    </row>
  </sheetData>
  <mergeCells count="31">
    <mergeCell ref="A25:H25"/>
    <mergeCell ref="D27:E27"/>
    <mergeCell ref="F27:G27"/>
    <mergeCell ref="A13:B13"/>
    <mergeCell ref="B20:F20"/>
    <mergeCell ref="B21:H21"/>
    <mergeCell ref="A23:E23"/>
    <mergeCell ref="F23:H23"/>
    <mergeCell ref="B16:G16"/>
    <mergeCell ref="B18:H18"/>
    <mergeCell ref="B14:P14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9">
    <cfRule type="containsText" dxfId="8" priority="1" operator="containsText" text="НЕОДНОРОДНЫЕ">
      <formula>NOT(ISERROR(SEARCH("НЕОДНОРОДНЫЕ",P9)))</formula>
    </cfRule>
    <cfRule type="containsText" dxfId="7" priority="2" operator="containsText" text="ОДНОРОДНЫЕ">
      <formula>NOT(ISERROR(SEARCH("ОДНОРОДНЫЕ",P9)))</formula>
    </cfRule>
  </conditionalFormatting>
  <conditionalFormatting sqref="P9:Q10">
    <cfRule type="containsText" dxfId="6" priority="3" operator="containsText" text="НЕОДНОРОДНЫЕ">
      <formula>NOT(ISERROR(SEARCH("НЕОДНОРОДНЫЕ",P9)))</formula>
    </cfRule>
  </conditionalFormatting>
  <conditionalFormatting sqref="P10:Q10">
    <cfRule type="containsText" dxfId="5" priority="5" operator="containsText" text="ОДНОРОДНЫЕ">
      <formula>NOT(ISERROR(SEARCH("ОДНОРОДНЫЕ",P10)))</formula>
    </cfRule>
  </conditionalFormatting>
  <conditionalFormatting sqref="P10:Q11">
    <cfRule type="containsText" dxfId="4" priority="6" operator="containsText" text="НЕОДНОРОДНЫЕ">
      <formula>NOT(ISERROR(SEARCH("НЕОДНОРОДНЫЕ",P10)))</formula>
    </cfRule>
  </conditionalFormatting>
  <conditionalFormatting sqref="P11:Q11">
    <cfRule type="containsText" dxfId="3" priority="8" operator="containsText" text="ОДНОРОДНЫЕ">
      <formula>NOT(ISERROR(SEARCH("ОДНОРОДНЫЕ",P11)))</formula>
    </cfRule>
  </conditionalFormatting>
  <conditionalFormatting sqref="P11:Q12">
    <cfRule type="containsText" dxfId="2" priority="9" operator="containsText" text="НЕОДНОРОДНЫЕ">
      <formula>NOT(ISERROR(SEARCH("НЕОДНОРОДНЫЕ",P11)))</formula>
    </cfRule>
  </conditionalFormatting>
  <conditionalFormatting sqref="P12:Q12">
    <cfRule type="containsText" dxfId="1" priority="14" operator="containsText" text="ОДНОРОДНЫЕ">
      <formula>NOT(ISERROR(SEARCH("ОДНОРОДНЫЕ",P12)))</formula>
    </cfRule>
    <cfRule type="containsText" dxfId="0" priority="15" operator="containsText" text="НЕОДНОРОДНЫЕ">
      <formula>NOT(ISERROR(SEARCH("НЕОДНОРОДНЫЕ",P12)))</formula>
    </cfRule>
  </conditionalFormatting>
  <pageMargins left="0.25" right="0.25" top="0.75" bottom="0.75" header="0.51180555555555496" footer="0.51180555555555496"/>
  <pageSetup paperSize="9" scale="56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2026-07-24T08:46:07Z</cp:lastPrinted>
  <dcterms:created xsi:type="dcterms:W3CDTF">2006-09-28T05:33:49Z</dcterms:created>
  <dcterms:modified xsi:type="dcterms:W3CDTF">2026-07-24T08:46:11Z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