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615" windowWidth="20775" windowHeight="9150"/>
  </bookViews>
  <sheets>
    <sheet name="ОБРАЗЕЦ" sheetId="1" r:id="rId1"/>
  </sheets>
  <calcPr calcId="144525"/>
</workbook>
</file>

<file path=xl/calcChain.xml><?xml version="1.0" encoding="utf-8"?>
<calcChain xmlns="http://schemas.openxmlformats.org/spreadsheetml/2006/main">
  <c r="K17" i="1" l="1"/>
  <c r="K16" i="1"/>
  <c r="H15" i="1"/>
  <c r="I15" i="1" s="1"/>
  <c r="J15" i="1" s="1"/>
  <c r="K15" i="1" s="1"/>
  <c r="I14" i="1"/>
  <c r="H14" i="1"/>
  <c r="H12" i="1"/>
  <c r="I12" i="1" s="1"/>
  <c r="I13" i="1"/>
  <c r="H13" i="1"/>
  <c r="J13" i="1" l="1"/>
  <c r="K13" i="1" s="1"/>
  <c r="J14" i="1" l="1"/>
  <c r="K14" i="1" s="1"/>
  <c r="J12" i="1"/>
  <c r="K12" i="1" s="1"/>
</calcChain>
</file>

<file path=xl/sharedStrings.xml><?xml version="1.0" encoding="utf-8"?>
<sst xmlns="http://schemas.openxmlformats.org/spreadsheetml/2006/main" count="47" uniqueCount="41">
  <si>
    <t>Обоснование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</t>
  </si>
  <si>
    <t>(указывается объект закупки)</t>
  </si>
  <si>
    <t>Определение и обоснование начальной (максимальной) цены контракта (далее - НМЦК) проведено в соответствии с требованиями ст.22 Федерального закона от 05.04.2013 № 44-ФЗ и приказа Федеральной антимонопольной службы от 22.11.2024 г. №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</t>
  </si>
  <si>
    <t>Используемый метод определения НМЦК с обоснованием:</t>
  </si>
  <si>
    <t xml:space="preserve">иной метод </t>
  </si>
  <si>
    <t>Обоснование невозможности применения методов, указанных в части 1 статьи 22 Закона № 44-ФЗ:</t>
  </si>
  <si>
    <t>Расчет и обоснование НМЦК</t>
  </si>
  <si>
    <t>№</t>
  </si>
  <si>
    <t xml:space="preserve">Наименование товара </t>
  </si>
  <si>
    <t>Ед. изм</t>
  </si>
  <si>
    <t>Кол-во ед. изм.</t>
  </si>
  <si>
    <r>
      <t>Индекс потребительских цен на 2025г., К</t>
    </r>
    <r>
      <rPr>
        <b/>
        <vertAlign val="subscript"/>
        <sz val="10"/>
        <color rgb="FF000000"/>
        <rFont val="Times New Roman"/>
        <family val="1"/>
        <charset val="204"/>
      </rPr>
      <t>ИПЦ.год</t>
    </r>
    <r>
      <rPr>
        <b/>
        <sz val="10"/>
        <color rgb="FF000000"/>
        <rFont val="Times New Roman"/>
        <family val="1"/>
        <charset val="204"/>
      </rPr>
      <t xml:space="preserve">. </t>
    </r>
  </si>
  <si>
    <r>
      <t>Индекс потребительских цен на один месяц 2025г., К</t>
    </r>
    <r>
      <rPr>
        <b/>
        <vertAlign val="subscript"/>
        <sz val="10"/>
        <color rgb="FF000000"/>
        <rFont val="Times New Roman"/>
        <family val="1"/>
        <charset val="204"/>
      </rPr>
      <t>ИПЦ.мес</t>
    </r>
  </si>
  <si>
    <r>
      <t>Индекс прогнозной инфляции на срок поставки товара,               К</t>
    </r>
    <r>
      <rPr>
        <b/>
        <vertAlign val="subscript"/>
        <sz val="10"/>
        <color rgb="FF000000"/>
        <rFont val="Times New Roman"/>
        <family val="1"/>
        <charset val="204"/>
      </rPr>
      <t>ИПЦ. общ</t>
    </r>
  </si>
  <si>
    <t xml:space="preserve">Цена единицы товара с учетом применненного коэффициента, руб. </t>
  </si>
  <si>
    <t>НМЦК, рублей</t>
  </si>
  <si>
    <t>Индекс потребительских цен на 2025 год,  ИПЦ.год, в %</t>
  </si>
  <si>
    <t>Литр; кубический дециметр</t>
  </si>
  <si>
    <t>Начальная сумма цен указанных единиц, руб</t>
  </si>
  <si>
    <t>Максимальное значение цены контракта, руб.:</t>
  </si>
  <si>
    <t>Расчет индекса потребительских цен на срок поставки товара:</t>
  </si>
  <si>
    <t>ИПЦ.год. — индекс потребительских цен, определенных в прогнозе социально-экономического 
развития Российской Федерации на среднесрочный период, одобренном Правительством 
Российской Федерации, установленный в целом на год=104,5%</t>
  </si>
  <si>
    <r>
      <rPr>
        <sz val="11"/>
        <color rgb="FF000000"/>
        <rFont val="PT Astra Serif"/>
      </rPr>
      <t>К</t>
    </r>
    <r>
      <rPr>
        <vertAlign val="subscript"/>
        <sz val="11"/>
        <color rgb="FF000000"/>
        <rFont val="PT Astra Serif"/>
      </rPr>
      <t>ИПЦ</t>
    </r>
    <r>
      <rPr>
        <sz val="10"/>
        <color rgb="FF000000"/>
        <rFont val="PT Astra Serif"/>
      </rPr>
      <t>.год</t>
    </r>
    <r>
      <rPr>
        <sz val="11"/>
        <color rgb="FF000000"/>
        <rFont val="PT Astra Serif"/>
      </rPr>
      <t xml:space="preserve"> — индекс потребительских цен в переводе в коэффициент= (104,5-100)/100+1=1,0450</t>
    </r>
  </si>
  <si>
    <r>
      <rPr>
        <sz val="11"/>
        <color rgb="FF000000"/>
        <rFont val="PT Astra Serif"/>
      </rPr>
      <t>К</t>
    </r>
    <r>
      <rPr>
        <vertAlign val="subscript"/>
        <sz val="12"/>
        <color rgb="FF000000"/>
        <rFont val="PT Astra Serif"/>
      </rPr>
      <t>ИПЦ.</t>
    </r>
    <r>
      <rPr>
        <vertAlign val="subscript"/>
        <sz val="14"/>
        <color rgb="FF000000"/>
        <rFont val="PT Astra Serif"/>
      </rPr>
      <t>мес.</t>
    </r>
    <r>
      <rPr>
        <sz val="12"/>
        <color rgb="FF000000"/>
        <rFont val="PT Astra Serif"/>
      </rPr>
      <t xml:space="preserve">= </t>
    </r>
    <r>
      <rPr>
        <sz val="14"/>
        <color rgb="FF000000"/>
        <rFont val="PT Astra Serif"/>
      </rPr>
      <t xml:space="preserve"> </t>
    </r>
    <r>
      <rPr>
        <sz val="14"/>
        <color rgb="FF000000"/>
        <rFont val="Times New Roman"/>
        <family val="1"/>
        <charset val="204"/>
      </rPr>
      <t>√К</t>
    </r>
    <r>
      <rPr>
        <vertAlign val="subscript"/>
        <sz val="14"/>
        <color rgb="FF000000"/>
        <rFont val="Times New Roman"/>
        <family val="1"/>
        <charset val="204"/>
      </rPr>
      <t xml:space="preserve">ИПЦгод  </t>
    </r>
    <r>
      <rPr>
        <vertAlign val="subscript"/>
        <sz val="14"/>
        <color rgb="FF000000"/>
        <rFont val="PT Astra Serif"/>
      </rPr>
      <t>.</t>
    </r>
    <r>
      <rPr>
        <sz val="12"/>
        <color rgb="FF000000"/>
        <rFont val="PT Astra Serif"/>
      </rPr>
      <t xml:space="preserve">= </t>
    </r>
    <r>
      <rPr>
        <sz val="14"/>
        <color rgb="FF000000"/>
        <rFont val="PT Astra Serif"/>
      </rPr>
      <t xml:space="preserve"> </t>
    </r>
    <r>
      <rPr>
        <sz val="14"/>
        <color rgb="FF000000"/>
        <rFont val="Times New Roman"/>
        <family val="1"/>
        <charset val="204"/>
      </rPr>
      <t>√1,0450= 1,0037</t>
    </r>
  </si>
  <si>
    <r>
      <t>К</t>
    </r>
    <r>
      <rPr>
        <vertAlign val="subscript"/>
        <sz val="11"/>
        <color rgb="FF000000"/>
        <rFont val="PT Astra Serif"/>
      </rPr>
      <t>ИПЦ</t>
    </r>
    <r>
      <rPr>
        <sz val="10"/>
        <color rgb="FF000000"/>
        <rFont val="PT Astra Serif"/>
      </rPr>
      <t>.мес</t>
    </r>
    <r>
      <rPr>
        <sz val="11"/>
        <color rgb="FF000000"/>
        <rFont val="PT Astra Serif"/>
      </rPr>
      <t>. — индекс потребительских цен на один месяц, полученное значение округляется до 4 знаков после запятой!</t>
    </r>
  </si>
  <si>
    <r>
      <rPr>
        <sz val="11"/>
        <color rgb="FF000000"/>
        <rFont val="PT Astra Serif"/>
      </rPr>
      <t>Индекс потребительских цен на срок поставки товара</t>
    </r>
    <r>
      <rPr>
        <sz val="13"/>
        <color rgb="FF000000"/>
        <rFont val="PT Astra Serif"/>
      </rPr>
      <t xml:space="preserve"> (К</t>
    </r>
    <r>
      <rPr>
        <vertAlign val="subscript"/>
        <sz val="13"/>
        <color rgb="FF000000"/>
        <rFont val="PT Astra Serif"/>
      </rPr>
      <t>ИПЦ.общ</t>
    </r>
    <r>
      <rPr>
        <sz val="13"/>
        <color rgb="FF000000"/>
        <rFont val="PT Astra Serif"/>
      </rPr>
      <t>.),</t>
    </r>
    <r>
      <rPr>
        <sz val="11"/>
        <color rgb="FF000000"/>
        <rFont val="PT Astra Serif"/>
      </rPr>
      <t xml:space="preserve"> не превышающего один календарный год, рассчитывается по формуле:</t>
    </r>
  </si>
  <si>
    <r>
      <rPr>
        <sz val="12"/>
        <color rgb="FF000000"/>
        <rFont val="PT Astra Serif"/>
      </rPr>
      <t>К</t>
    </r>
    <r>
      <rPr>
        <vertAlign val="subscript"/>
        <sz val="13"/>
        <color rgb="FF000000"/>
        <rFont val="PT Astra Serif"/>
      </rPr>
      <t>ИПЦ.общ</t>
    </r>
    <r>
      <rPr>
        <sz val="13"/>
        <color rgb="FF000000"/>
        <rFont val="PT Astra Serif"/>
      </rPr>
      <t>.</t>
    </r>
    <r>
      <rPr>
        <sz val="12"/>
        <color rgb="FF000000"/>
        <rFont val="PT Astra Serif"/>
      </rPr>
      <t xml:space="preserve"> = (К</t>
    </r>
    <r>
      <rPr>
        <vertAlign val="subscript"/>
        <sz val="13"/>
        <color rgb="FF000000"/>
        <rFont val="PT Astra Serif"/>
      </rPr>
      <t>ИПЦ.мес</t>
    </r>
    <r>
      <rPr>
        <sz val="13"/>
        <color rgb="FF000000"/>
        <rFont val="PT Astra Serif"/>
      </rPr>
      <t xml:space="preserve"> </t>
    </r>
    <r>
      <rPr>
        <vertAlign val="superscript"/>
        <sz val="13"/>
        <color rgb="FF000000"/>
        <rFont val="PT Astra Serif"/>
      </rPr>
      <t>n1</t>
    </r>
    <r>
      <rPr>
        <sz val="13"/>
        <color rgb="FF000000"/>
        <rFont val="PT Astra Serif"/>
      </rPr>
      <t xml:space="preserve"> </t>
    </r>
    <r>
      <rPr>
        <sz val="12"/>
        <color rgb="FF000000"/>
        <rFont val="PT Astra Serif"/>
      </rPr>
      <t>+ К</t>
    </r>
    <r>
      <rPr>
        <vertAlign val="subscript"/>
        <sz val="13"/>
        <color rgb="FF000000"/>
        <rFont val="PT Astra Serif"/>
      </rPr>
      <t>ИПЦ.мес</t>
    </r>
    <r>
      <rPr>
        <sz val="13"/>
        <color rgb="FF000000"/>
        <rFont val="PT Astra Serif"/>
      </rPr>
      <t xml:space="preserve"> </t>
    </r>
    <r>
      <rPr>
        <vertAlign val="superscript"/>
        <sz val="13"/>
        <color rgb="FF000000"/>
        <rFont val="PT Astra Serif"/>
      </rPr>
      <t>n2</t>
    </r>
    <r>
      <rPr>
        <sz val="12"/>
        <color rgb="FF000000"/>
        <rFont val="PT Astra Serif"/>
      </rPr>
      <t xml:space="preserve">) / 2 </t>
    </r>
    <r>
      <rPr>
        <sz val="11"/>
        <color rgb="FF000000"/>
        <rFont val="Calibri"/>
        <family val="2"/>
        <charset val="204"/>
      </rPr>
      <t xml:space="preserve">
</t>
    </r>
  </si>
  <si>
    <t>Поставка горюче-смазочных материалов осуществляется в объёме фактической потребности Заказчика по цене за 1 литр, установленной для розничных продаж на АЗС на день отпуска Товара, но не более цены, сформированной по итогам проведенного электронного аукциона, в пределах максимального значения цены контракта.</t>
  </si>
  <si>
    <t>определить НМЦК, используя методы, перечисленные в ч.1 ст.22 Закона № 44-ФЗ, не представляется возможным, поскольку предметом настоящей закупки является автомобильный бензин. В силу требований приказа Федеральной антимонопольной службы от 22.11.2024 г. №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- Приказ № 894/24), Заказчик в случае закупки вышеуказанного товара на топливораздаточных колонках посредством отгрузки в бак (емкость) автомобильного транспорта определяет НМЦК иным методом в соответствии с требованиями Приказа № 894/24</t>
  </si>
  <si>
    <t>Бензин автомобильный (розничная реализация). Октановое число бензина автомобильного по исследовательскому методу: ≥ 95 и &lt; 98.                                  КТРУ 19.20.21.100-00000005</t>
  </si>
  <si>
    <t xml:space="preserve">Средняя потребительская цена (тариф) на отдельные товары по Омской области в 2025 году, руб. </t>
  </si>
  <si>
    <r>
      <t xml:space="preserve">где:
n1 — количество месяцев от последнего из имеющихся периодов опубликованных данных Росстата до месяца </t>
    </r>
    <r>
      <rPr>
        <b/>
        <sz val="12"/>
        <rFont val="PT Astra Serif"/>
      </rPr>
      <t>начала</t>
    </r>
    <r>
      <rPr>
        <sz val="11"/>
        <rFont val="PT Astra Serif"/>
      </rPr>
      <t xml:space="preserve"> поставки товара :</t>
    </r>
    <r>
      <rPr>
        <b/>
        <sz val="11"/>
        <rFont val="PT Astra Serif"/>
      </rPr>
      <t>от 19 мая до даты начала поставки (01 июля) n1 = 2</t>
    </r>
  </si>
  <si>
    <r>
      <t xml:space="preserve">n2 — количество месяцев от последнего из имеющихся периодов опубликованных данных Росстата до месяца </t>
    </r>
    <r>
      <rPr>
        <b/>
        <sz val="12"/>
        <rFont val="PT Astra Serif"/>
      </rPr>
      <t>окончания</t>
    </r>
    <r>
      <rPr>
        <sz val="11"/>
        <rFont val="PT Astra Serif"/>
      </rPr>
      <t xml:space="preserve"> поставки товара</t>
    </r>
    <r>
      <rPr>
        <b/>
        <sz val="11"/>
        <rFont val="PT Astra Serif"/>
      </rPr>
      <t>: от 19 мая до даты окончания поставки (30 ноября) n2 = 6</t>
    </r>
    <r>
      <rPr>
        <sz val="11"/>
        <color rgb="FF000000"/>
        <rFont val="Calibri"/>
        <family val="2"/>
        <charset val="204"/>
      </rPr>
      <t xml:space="preserve">
</t>
    </r>
  </si>
  <si>
    <r>
      <t>К</t>
    </r>
    <r>
      <rPr>
        <b/>
        <vertAlign val="subscript"/>
        <sz val="13"/>
        <rFont val="PT Astra Serif"/>
      </rPr>
      <t>ИПЦ.общ</t>
    </r>
    <r>
      <rPr>
        <b/>
        <sz val="13"/>
        <rFont val="PT Astra Serif"/>
      </rPr>
      <t>.</t>
    </r>
    <r>
      <rPr>
        <b/>
        <sz val="12"/>
        <rFont val="PT Astra Serif"/>
      </rPr>
      <t xml:space="preserve"> = (К</t>
    </r>
    <r>
      <rPr>
        <b/>
        <vertAlign val="subscript"/>
        <sz val="13"/>
        <rFont val="PT Astra Serif"/>
      </rPr>
      <t>ИПЦ.мес</t>
    </r>
    <r>
      <rPr>
        <b/>
        <sz val="13"/>
        <rFont val="PT Astra Serif"/>
      </rPr>
      <t xml:space="preserve"> </t>
    </r>
    <r>
      <rPr>
        <b/>
        <vertAlign val="superscript"/>
        <sz val="13"/>
        <rFont val="PT Astra Serif"/>
      </rPr>
      <t>n1</t>
    </r>
    <r>
      <rPr>
        <b/>
        <sz val="13"/>
        <rFont val="PT Astra Serif"/>
      </rPr>
      <t xml:space="preserve"> </t>
    </r>
    <r>
      <rPr>
        <b/>
        <sz val="12"/>
        <rFont val="PT Astra Serif"/>
      </rPr>
      <t>+ К</t>
    </r>
    <r>
      <rPr>
        <b/>
        <vertAlign val="subscript"/>
        <sz val="13"/>
        <rFont val="PT Astra Serif"/>
      </rPr>
      <t>ИПЦ.мес</t>
    </r>
    <r>
      <rPr>
        <b/>
        <sz val="13"/>
        <rFont val="PT Astra Serif"/>
      </rPr>
      <t xml:space="preserve"> </t>
    </r>
    <r>
      <rPr>
        <b/>
        <vertAlign val="superscript"/>
        <sz val="13"/>
        <rFont val="PT Astra Serif"/>
      </rPr>
      <t>n2</t>
    </r>
    <r>
      <rPr>
        <b/>
        <sz val="12"/>
        <rFont val="PT Astra Serif"/>
      </rPr>
      <t xml:space="preserve">) / 2 = </t>
    </r>
    <r>
      <rPr>
        <b/>
        <sz val="12"/>
        <rFont val="Calibri"/>
        <family val="2"/>
        <charset val="204"/>
      </rPr>
      <t>(</t>
    </r>
    <r>
      <rPr>
        <b/>
        <sz val="12"/>
        <rFont val="Times New Roman"/>
        <family val="1"/>
        <charset val="204"/>
      </rPr>
      <t>1,0037^2+1,0037^6)/2=</t>
    </r>
    <r>
      <rPr>
        <b/>
        <sz val="12"/>
        <rFont val="PT Astra Serif"/>
      </rPr>
      <t xml:space="preserve"> 1,0149</t>
    </r>
  </si>
  <si>
    <t>на поставку горюче-смазочных материалов</t>
  </si>
  <si>
    <t>Топливо дизельное зимнее экологического класса не ниже К5 (розничная поставка)
(19.20.21.300-00000009)</t>
  </si>
  <si>
    <t xml:space="preserve">Топливо дизельное летнее экологического класса не ниже К5 (розничная поставка)
(19.20.21.300-00000009)
</t>
  </si>
  <si>
    <r>
      <t xml:space="preserve">Новости статистики "О потребительских ценах на нефтепродукты..." https://rosstat.gov.ru/ </t>
    </r>
    <r>
      <rPr>
        <u/>
        <sz val="10"/>
        <color rgb="FF0000FF"/>
        <rFont val="Times New Roman"/>
        <family val="1"/>
        <charset val="204"/>
      </rPr>
      <t xml:space="preserve"> по состоянию на 04.05.2026</t>
    </r>
    <r>
      <rPr>
        <sz val="11"/>
        <color rgb="FF000000"/>
        <rFont val="Calibri"/>
        <family val="2"/>
        <charset val="204"/>
      </rPr>
      <t xml:space="preserve">
</t>
    </r>
  </si>
  <si>
    <t>Бензин автомобильный (розничная реализация). Октановое число бензина автомобильного по исследовательскому методу: ≥ 92 и &lt; 95.                                  КТРУ 19.20.21.100-00000005</t>
  </si>
  <si>
    <r>
      <t xml:space="preserve">Прогноз социально-экономического развития Российской Федерации 
на 2026 год и на плановый период 2027 и 2028 годов  </t>
    </r>
    <r>
      <rPr>
        <sz val="10"/>
        <color rgb="FF000000"/>
        <rFont val="Times New Roman"/>
        <family val="1"/>
        <charset val="204"/>
      </rPr>
      <t>https://economy.gov.ru/material/file/bc142016f6ab3772370bb0b4541fc778/prognoz_socialno_ekonomicheskogo_razvitiya_rf_2026-2028.pdf(стр.11)</t>
    </r>
  </si>
  <si>
    <t>104%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</si>
</sst>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00"/>
    <numFmt numFmtId="165" formatCode="#,##0.00_ "/>
    <numFmt numFmtId="166" formatCode="#,##0.0000"/>
    <numFmt numFmtId="167" formatCode="0.0000"/>
    <numFmt numFmtId="168" formatCode="0.00000"/>
  </numFmts>
  <fonts count="43">
    <font>
      <sz val="11"/>
      <color rgb="FF000000"/>
      <name val="Calibri"/>
    </font>
    <font>
      <sz val="12"/>
      <color rgb="FF000000"/>
      <name val="PT Astra Serif"/>
    </font>
    <font>
      <b/>
      <sz val="14"/>
      <color rgb="FFFF0000"/>
      <name val="PT Astra Serif"/>
    </font>
    <font>
      <sz val="22"/>
      <color rgb="FF000000"/>
      <name val="PT Astra Serif"/>
    </font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PT Astra Serif"/>
    </font>
    <font>
      <b/>
      <sz val="10"/>
      <name val="PT Astra Serif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PT Astra Serif"/>
    </font>
    <font>
      <b/>
      <sz val="11"/>
      <color rgb="FF000000"/>
      <name val="PT Astra Serif"/>
    </font>
    <font>
      <sz val="11"/>
      <color rgb="FF000000"/>
      <name val="PT Astra Serif"/>
    </font>
    <font>
      <sz val="11"/>
      <name val="PT Astra Serif"/>
    </font>
    <font>
      <b/>
      <sz val="12"/>
      <name val="PT Astra Serif"/>
    </font>
    <font>
      <sz val="11"/>
      <color rgb="FF000000"/>
      <name val="Times New Roman"/>
      <family val="1"/>
      <charset val="204"/>
    </font>
    <font>
      <sz val="13"/>
      <color rgb="FF000000"/>
      <name val="PT Astra Serif"/>
    </font>
    <font>
      <b/>
      <vertAlign val="subscript"/>
      <sz val="10"/>
      <color rgb="FF000000"/>
      <name val="Times New Roman"/>
      <family val="1"/>
      <charset val="204"/>
    </font>
    <font>
      <u/>
      <sz val="10"/>
      <color rgb="FF0000FF"/>
      <name val="Times New Roman"/>
      <family val="1"/>
      <charset val="204"/>
    </font>
    <font>
      <vertAlign val="subscript"/>
      <sz val="11"/>
      <color rgb="FF000000"/>
      <name val="PT Astra Serif"/>
    </font>
    <font>
      <vertAlign val="subscript"/>
      <sz val="12"/>
      <color rgb="FF000000"/>
      <name val="PT Astra Serif"/>
    </font>
    <font>
      <vertAlign val="subscript"/>
      <sz val="14"/>
      <color rgb="FF000000"/>
      <name val="PT Astra Serif"/>
    </font>
    <font>
      <sz val="14"/>
      <color rgb="FF000000"/>
      <name val="PT Astra Serif"/>
    </font>
    <font>
      <sz val="14"/>
      <color rgb="FF000000"/>
      <name val="Times New Roman"/>
      <family val="1"/>
      <charset val="204"/>
    </font>
    <font>
      <vertAlign val="subscript"/>
      <sz val="14"/>
      <color rgb="FF000000"/>
      <name val="Times New Roman"/>
      <family val="1"/>
      <charset val="204"/>
    </font>
    <font>
      <vertAlign val="subscript"/>
      <sz val="13"/>
      <color rgb="FF000000"/>
      <name val="PT Astra Serif"/>
    </font>
    <font>
      <vertAlign val="superscript"/>
      <sz val="13"/>
      <color rgb="FF000000"/>
      <name val="PT Astra Serif"/>
    </font>
    <font>
      <b/>
      <sz val="11"/>
      <name val="PT Astra Serif"/>
    </font>
    <font>
      <b/>
      <vertAlign val="subscript"/>
      <sz val="13"/>
      <name val="PT Astra Serif"/>
    </font>
    <font>
      <b/>
      <sz val="13"/>
      <name val="PT Astra Serif"/>
    </font>
    <font>
      <b/>
      <vertAlign val="superscript"/>
      <sz val="13"/>
      <name val="PT Astra Serif"/>
    </font>
    <font>
      <b/>
      <sz val="12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 applyNumberFormat="1" applyFont="1"/>
    <xf numFmtId="0" fontId="1" fillId="0" borderId="0" xfId="0" applyNumberFormat="1" applyFont="1"/>
    <xf numFmtId="0" fontId="2" fillId="2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/>
    <xf numFmtId="0" fontId="7" fillId="0" borderId="0" xfId="0" applyNumberFormat="1" applyFont="1"/>
    <xf numFmtId="0" fontId="10" fillId="0" borderId="0" xfId="0" applyNumberFormat="1" applyFont="1"/>
    <xf numFmtId="0" fontId="12" fillId="3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/>
    </xf>
    <xf numFmtId="0" fontId="16" fillId="0" borderId="0" xfId="0" applyNumberFormat="1" applyFont="1"/>
    <xf numFmtId="0" fontId="16" fillId="0" borderId="0" xfId="0" applyNumberFormat="1" applyFont="1" applyAlignment="1">
      <alignment vertical="center"/>
    </xf>
    <xf numFmtId="0" fontId="17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17" fillId="0" borderId="0" xfId="0" applyNumberFormat="1" applyFont="1" applyAlignment="1">
      <alignment horizontal="left"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 applyProtection="1">
      <alignment vertical="center"/>
      <protection locked="0"/>
    </xf>
    <xf numFmtId="0" fontId="1" fillId="0" borderId="0" xfId="0" applyNumberFormat="1" applyFont="1" applyAlignment="1" applyProtection="1">
      <alignment wrapText="1"/>
      <protection locked="0"/>
    </xf>
    <xf numFmtId="168" fontId="1" fillId="0" borderId="0" xfId="0" applyNumberFormat="1" applyFont="1"/>
    <xf numFmtId="0" fontId="1" fillId="0" borderId="0" xfId="0" applyNumberFormat="1" applyFont="1"/>
    <xf numFmtId="0" fontId="20" fillId="0" borderId="0" xfId="0" applyNumberFormat="1" applyFont="1"/>
    <xf numFmtId="0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0" xfId="0" applyNumberFormat="1" applyFont="1" applyAlignment="1" applyProtection="1">
      <alignment wrapText="1"/>
      <protection locked="0"/>
    </xf>
    <xf numFmtId="0" fontId="5" fillId="0" borderId="0" xfId="0" applyNumberFormat="1" applyFont="1" applyAlignment="1" applyProtection="1">
      <alignment vertical="center"/>
      <protection locked="0"/>
    </xf>
    <xf numFmtId="0" fontId="40" fillId="0" borderId="9" xfId="0" applyNumberFormat="1" applyFont="1" applyBorder="1" applyAlignment="1">
      <alignment horizontal="center" vertical="center" wrapText="1"/>
    </xf>
    <xf numFmtId="0" fontId="40" fillId="0" borderId="10" xfId="0" applyNumberFormat="1" applyFont="1" applyBorder="1" applyAlignment="1">
      <alignment horizontal="center" vertical="center" wrapText="1"/>
    </xf>
    <xf numFmtId="0" fontId="40" fillId="0" borderId="11" xfId="0" applyNumberFormat="1" applyFont="1" applyBorder="1" applyAlignment="1">
      <alignment horizontal="center" vertical="center" wrapText="1"/>
    </xf>
    <xf numFmtId="165" fontId="39" fillId="0" borderId="9" xfId="0" applyNumberFormat="1" applyFont="1" applyBorder="1" applyAlignment="1">
      <alignment horizontal="center" vertical="center" wrapText="1"/>
    </xf>
    <xf numFmtId="166" fontId="40" fillId="3" borderId="12" xfId="0" applyNumberFormat="1" applyFont="1" applyFill="1" applyBorder="1" applyAlignment="1">
      <alignment horizontal="center" vertical="center" wrapText="1"/>
    </xf>
    <xf numFmtId="167" fontId="40" fillId="0" borderId="10" xfId="0" applyNumberFormat="1" applyFont="1" applyBorder="1" applyAlignment="1">
      <alignment horizontal="center" vertical="center" wrapText="1"/>
    </xf>
    <xf numFmtId="167" fontId="40" fillId="0" borderId="12" xfId="0" applyNumberFormat="1" applyFont="1" applyBorder="1" applyAlignment="1">
      <alignment horizontal="center" vertical="center" wrapText="1"/>
    </xf>
    <xf numFmtId="2" fontId="40" fillId="2" borderId="10" xfId="0" applyNumberFormat="1" applyFont="1" applyFill="1" applyBorder="1" applyAlignment="1">
      <alignment horizontal="center" vertical="center"/>
    </xf>
    <xf numFmtId="4" fontId="40" fillId="2" borderId="10" xfId="0" applyNumberFormat="1" applyFont="1" applyFill="1" applyBorder="1" applyAlignment="1">
      <alignment horizontal="center" vertical="center"/>
    </xf>
    <xf numFmtId="4" fontId="41" fillId="2" borderId="4" xfId="0" applyNumberFormat="1" applyFont="1" applyFill="1" applyBorder="1" applyAlignment="1">
      <alignment horizontal="center" vertical="center"/>
    </xf>
    <xf numFmtId="0" fontId="41" fillId="0" borderId="15" xfId="0" applyNumberFormat="1" applyFont="1" applyBorder="1" applyAlignment="1">
      <alignment horizontal="right" vertical="center"/>
    </xf>
    <xf numFmtId="0" fontId="41" fillId="0" borderId="11" xfId="0" applyNumberFormat="1" applyFont="1" applyBorder="1" applyAlignment="1">
      <alignment horizontal="right" vertical="center"/>
    </xf>
    <xf numFmtId="4" fontId="41" fillId="0" borderId="1" xfId="0" applyNumberFormat="1" applyFont="1" applyFill="1" applyBorder="1" applyAlignment="1">
      <alignment horizontal="center" vertical="center"/>
    </xf>
    <xf numFmtId="0" fontId="12" fillId="4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3" fillId="4" borderId="10" xfId="0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Alignment="1">
      <alignment horizontal="left" vertical="center" wrapText="1"/>
    </xf>
    <xf numFmtId="0" fontId="17" fillId="0" borderId="0" xfId="0" applyNumberFormat="1" applyFont="1" applyAlignment="1">
      <alignment horizontal="left" vertical="center" wrapText="1"/>
    </xf>
    <xf numFmtId="0" fontId="41" fillId="0" borderId="4" xfId="0" applyNumberFormat="1" applyFont="1" applyBorder="1" applyAlignment="1">
      <alignment horizontal="right" vertical="center"/>
    </xf>
    <xf numFmtId="0" fontId="41" fillId="0" borderId="13" xfId="0" applyNumberFormat="1" applyFont="1" applyBorder="1" applyAlignment="1">
      <alignment horizontal="right" vertical="center"/>
    </xf>
    <xf numFmtId="0" fontId="41" fillId="0" borderId="14" xfId="0" applyNumberFormat="1" applyFont="1" applyBorder="1" applyAlignment="1">
      <alignment horizontal="right" vertical="center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20" fillId="0" borderId="0" xfId="0" applyNumberFormat="1" applyFont="1" applyAlignment="1">
      <alignment horizontal="left" vertical="center" wrapText="1"/>
    </xf>
    <xf numFmtId="0" fontId="0" fillId="0" borderId="0" xfId="0" applyNumberFormat="1" applyFont="1"/>
    <xf numFmtId="0" fontId="19" fillId="4" borderId="0" xfId="0" applyNumberFormat="1" applyFont="1" applyFill="1" applyAlignment="1">
      <alignment horizontal="left" vertical="center" wrapText="1"/>
    </xf>
    <xf numFmtId="0" fontId="18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21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NumberFormat="1" applyFont="1" applyAlignment="1" applyProtection="1">
      <alignment horizontal="center" vertical="top" wrapText="1"/>
      <protection locked="0"/>
    </xf>
    <xf numFmtId="0" fontId="5" fillId="0" borderId="0" xfId="0" applyNumberFormat="1" applyFont="1" applyAlignment="1" applyProtection="1">
      <alignment horizontal="left" vertical="top" wrapText="1"/>
      <protection locked="0"/>
    </xf>
    <xf numFmtId="0" fontId="14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center" vertical="center" wrapText="1"/>
    </xf>
    <xf numFmtId="164" fontId="39" fillId="0" borderId="2" xfId="0" applyNumberFormat="1" applyFont="1" applyBorder="1" applyAlignment="1">
      <alignment horizontal="center" vertical="center" wrapText="1"/>
    </xf>
    <xf numFmtId="164" fontId="39" fillId="0" borderId="3" xfId="0" applyNumberFormat="1" applyFont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8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37" fillId="0" borderId="0" xfId="0" applyNumberFormat="1" applyFont="1" applyAlignment="1">
      <alignment horizontal="center" vertical="center" wrapText="1"/>
    </xf>
    <xf numFmtId="0" fontId="38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38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13" fillId="0" borderId="10" xfId="0" applyNumberFormat="1" applyFont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064554" y="10509885"/>
    <xdr:ext cx="180975" cy="200025"/>
    <xdr:sp macro="" textlink="">
      <xdr:nvSpPr>
        <xdr:cNvPr id="2" name="Shape 1"/>
        <xdr:cNvSpPr/>
      </xdr:nvSpPr>
      <xdr:spPr>
        <a:xfrm>
          <a:off x="0" y="0"/>
          <a:ext cx="180975" cy="200025"/>
        </a:xfrm>
        <a:prstGeom prst="rect">
          <a:avLst/>
        </a:prstGeom>
        <a:noFill/>
        <a:ln>
          <a:noFill/>
        </a:ln>
      </xdr:spPr>
      <xdr:txBody>
        <a:bodyPr wrap="square" lIns="18000" tIns="0" rIns="0" bIns="0" anchor="t"/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pPr algn="l"/>
          <a:r>
            <a:rPr sz="1100" b="0" i="0" u="non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12</a:t>
          </a:r>
        </a:p>
      </xdr:txBody>
    </xdr:sp>
    <xdr:clientData/>
  </xdr:absoluteAnchor>
  <xdr:absoluteAnchor>
    <xdr:pos x="2027258" y="10653318"/>
    <xdr:ext cx="599209" cy="9041"/>
    <xdr:sp macro="" textlink="">
      <xdr:nvSpPr>
        <xdr:cNvPr id="3" name="Shape 2"/>
        <xdr:cNvSpPr/>
      </xdr:nvSpPr>
      <xdr:spPr>
        <a:xfrm flipV="1">
          <a:off x="0" y="0"/>
          <a:ext cx="599209" cy="9041"/>
        </a:xfrm>
        <a:prstGeom prst="line">
          <a:avLst/>
        </a:prstGeom>
        <a:noFill/>
        <a:ln w="6480">
          <a:solidFill>
            <a:srgbClr val="000000"/>
          </a:solidFill>
          <a:prstDash val="solid"/>
        </a:ln>
      </xdr:spPr>
    </xdr:sp>
    <xdr:clientData/>
  </xdr:absoluteAnchor>
  <xdr:absoluteAnchor>
    <xdr:pos x="1845604" y="10509885"/>
    <xdr:ext cx="342900" cy="257175"/>
    <xdr:sp macro="" textlink="">
      <xdr:nvSpPr>
        <xdr:cNvPr id="4" name="Shape 3"/>
        <xdr:cNvSpPr/>
      </xdr:nvSpPr>
      <xdr:spPr>
        <a:xfrm>
          <a:off x="0" y="0"/>
          <a:ext cx="342900" cy="257175"/>
        </a:xfrm>
        <a:prstGeom prst="rect">
          <a:avLst/>
        </a:prstGeom>
        <a:noFill/>
        <a:ln>
          <a:noFill/>
        </a:ln>
      </xdr:spPr>
      <xdr:txBody>
        <a:bodyPr wrap="square" lIns="18000" tIns="0" rIns="0" bIns="0" anchor="t"/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pPr algn="l"/>
          <a:r>
            <a:rPr sz="1100" b="0" i="0" u="non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12</a:t>
          </a:r>
        </a:p>
      </xdr:txBody>
    </xdr:sp>
    <xdr:clientData/>
  </xdr:absoluteAnchor>
  <xdr:absoluteAnchor>
    <xdr:pos x="1196881" y="10671400"/>
    <xdr:ext cx="456251" cy="9041"/>
    <xdr:sp macro="" textlink="">
      <xdr:nvSpPr>
        <xdr:cNvPr id="5" name="Shape 4"/>
        <xdr:cNvSpPr/>
      </xdr:nvSpPr>
      <xdr:spPr>
        <a:xfrm flipV="1">
          <a:off x="0" y="0"/>
          <a:ext cx="456251" cy="9041"/>
        </a:xfrm>
        <a:prstGeom prst="line">
          <a:avLst/>
        </a:prstGeom>
        <a:noFill/>
        <a:ln w="9360">
          <a:solidFill>
            <a:srgbClr val="3465A4"/>
          </a:solidFill>
          <a:prstDash val="solid"/>
        </a:ln>
      </xdr:spPr>
    </xdr:sp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O35"/>
  <sheetViews>
    <sheetView tabSelected="1" topLeftCell="A9" workbookViewId="0">
      <selection activeCell="K18" sqref="K18"/>
    </sheetView>
  </sheetViews>
  <sheetFormatPr defaultColWidth="8.85546875" defaultRowHeight="15.75"/>
  <cols>
    <col min="1" max="1" width="7.28515625" style="1" customWidth="1"/>
    <col min="2" max="2" width="46.7109375" style="1" customWidth="1"/>
    <col min="3" max="3" width="9.28515625" style="1" customWidth="1"/>
    <col min="4" max="4" width="12" style="1" customWidth="1"/>
    <col min="5" max="6" width="29.5703125" style="1" customWidth="1"/>
    <col min="7" max="7" width="24" style="1" customWidth="1"/>
    <col min="8" max="8" width="24.42578125" style="1" customWidth="1"/>
    <col min="9" max="9" width="20" style="1" customWidth="1"/>
    <col min="10" max="10" width="17.85546875" style="1" customWidth="1"/>
    <col min="11" max="11" width="16" style="1" customWidth="1"/>
    <col min="12" max="193" width="9" style="1" customWidth="1"/>
    <col min="194" max="196" width="8.85546875" style="1" bestFit="1" customWidth="1"/>
  </cols>
  <sheetData>
    <row r="1" spans="1:197" ht="25.5" hidden="1" customHeight="1">
      <c r="B1" s="2"/>
      <c r="C1" s="2"/>
      <c r="D1" s="2"/>
      <c r="E1" s="3"/>
      <c r="F1" s="3"/>
      <c r="G1" s="4"/>
      <c r="H1" s="5"/>
      <c r="I1" s="5"/>
    </row>
    <row r="2" spans="1:197" s="6" customFormat="1" ht="39.75" customHeight="1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</row>
    <row r="3" spans="1:197" s="6" customFormat="1" ht="26.25" customHeight="1">
      <c r="A3" s="78" t="s">
        <v>34</v>
      </c>
      <c r="B3" s="79"/>
      <c r="C3" s="79"/>
      <c r="D3" s="79"/>
      <c r="E3" s="79"/>
      <c r="F3" s="79"/>
      <c r="G3" s="79"/>
      <c r="H3" s="79"/>
      <c r="I3" s="79"/>
      <c r="J3" s="79"/>
      <c r="K3" s="2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</row>
    <row r="4" spans="1:197" s="6" customFormat="1" ht="15" customHeight="1">
      <c r="A4" s="77" t="s">
        <v>1</v>
      </c>
      <c r="B4" s="77"/>
      <c r="C4" s="77"/>
      <c r="D4" s="77"/>
      <c r="E4" s="77"/>
      <c r="F4" s="77"/>
      <c r="G4" s="77"/>
      <c r="H4" s="77"/>
      <c r="I4" s="77"/>
      <c r="J4" s="77"/>
      <c r="K4" s="2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</row>
    <row r="5" spans="1:197" s="6" customFormat="1" ht="62.25" customHeight="1">
      <c r="A5" s="80" t="s">
        <v>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</row>
    <row r="6" spans="1:197" s="7" customFormat="1" ht="30" customHeight="1">
      <c r="A6" s="81" t="s">
        <v>3</v>
      </c>
      <c r="B6" s="82"/>
      <c r="C6" s="82"/>
      <c r="D6" s="83"/>
      <c r="E6" s="73" t="s">
        <v>4</v>
      </c>
      <c r="F6" s="74"/>
      <c r="G6" s="74"/>
      <c r="H6" s="74"/>
      <c r="I6" s="74"/>
      <c r="J6" s="74"/>
      <c r="K6" s="75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</row>
    <row r="7" spans="1:197" s="7" customFormat="1" ht="85.5" customHeight="1">
      <c r="A7" s="63" t="s">
        <v>5</v>
      </c>
      <c r="B7" s="64"/>
      <c r="C7" s="64"/>
      <c r="D7" s="65"/>
      <c r="E7" s="66" t="s">
        <v>28</v>
      </c>
      <c r="F7" s="67"/>
      <c r="G7" s="67"/>
      <c r="H7" s="67"/>
      <c r="I7" s="67"/>
      <c r="J7" s="67"/>
      <c r="K7" s="6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</row>
    <row r="8" spans="1:197" s="7" customFormat="1" ht="35.25" customHeight="1">
      <c r="A8" s="62" t="s">
        <v>6</v>
      </c>
      <c r="B8" s="62"/>
      <c r="C8" s="62"/>
      <c r="D8" s="62"/>
      <c r="E8" s="62"/>
      <c r="F8" s="62"/>
      <c r="G8" s="62"/>
      <c r="H8" s="62"/>
      <c r="I8" s="62"/>
      <c r="J8" s="62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</row>
    <row r="9" spans="1:197" s="7" customFormat="1" ht="122.25" customHeight="1">
      <c r="A9" s="48" t="s">
        <v>7</v>
      </c>
      <c r="B9" s="48" t="s">
        <v>8</v>
      </c>
      <c r="C9" s="56" t="s">
        <v>9</v>
      </c>
      <c r="D9" s="48" t="s">
        <v>10</v>
      </c>
      <c r="E9" s="40" t="s">
        <v>30</v>
      </c>
      <c r="F9" s="9" t="s">
        <v>39</v>
      </c>
      <c r="G9" s="71" t="s">
        <v>11</v>
      </c>
      <c r="H9" s="48" t="s">
        <v>12</v>
      </c>
      <c r="I9" s="48" t="s">
        <v>13</v>
      </c>
      <c r="J9" s="69" t="s">
        <v>14</v>
      </c>
      <c r="K9" s="69" t="s">
        <v>15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</row>
    <row r="10" spans="1:197" s="8" customFormat="1" ht="81" customHeight="1">
      <c r="A10" s="49"/>
      <c r="B10" s="49"/>
      <c r="C10" s="57"/>
      <c r="D10" s="49"/>
      <c r="E10" s="41" t="s">
        <v>37</v>
      </c>
      <c r="F10" s="9" t="s">
        <v>16</v>
      </c>
      <c r="G10" s="72"/>
      <c r="H10" s="49"/>
      <c r="I10" s="49"/>
      <c r="J10" s="70"/>
      <c r="K10" s="70"/>
    </row>
    <row r="11" spans="1:197" s="8" customFormat="1" ht="26.25" customHeight="1">
      <c r="A11" s="10">
        <v>1</v>
      </c>
      <c r="B11" s="10">
        <v>2</v>
      </c>
      <c r="C11" s="10">
        <v>3</v>
      </c>
      <c r="D11" s="10">
        <v>4</v>
      </c>
      <c r="E11" s="10">
        <v>5</v>
      </c>
      <c r="F11" s="10">
        <v>6</v>
      </c>
      <c r="G11" s="10">
        <v>7</v>
      </c>
      <c r="H11" s="10">
        <v>8</v>
      </c>
      <c r="I11" s="10">
        <v>9</v>
      </c>
      <c r="J11" s="11">
        <v>10</v>
      </c>
      <c r="K11" s="11">
        <v>11</v>
      </c>
    </row>
    <row r="12" spans="1:197" s="1" customFormat="1" ht="58.5" customHeight="1">
      <c r="A12" s="27">
        <v>1</v>
      </c>
      <c r="B12" s="42" t="s">
        <v>36</v>
      </c>
      <c r="C12" s="29" t="s">
        <v>17</v>
      </c>
      <c r="D12" s="28">
        <v>1000</v>
      </c>
      <c r="E12" s="30">
        <v>77.22</v>
      </c>
      <c r="F12" s="85" t="s">
        <v>40</v>
      </c>
      <c r="G12" s="31">
        <v>1.04</v>
      </c>
      <c r="H12" s="32">
        <f>ROUND(G12^(1/12),4)</f>
        <v>1.0033000000000001</v>
      </c>
      <c r="I12" s="33">
        <f>(POWER(H12, 2)+POWER(H12, 6))/2</f>
        <v>1.0132874802606158</v>
      </c>
      <c r="J12" s="34">
        <f>ROUND(E12*I12, 2)</f>
        <v>78.25</v>
      </c>
      <c r="K12" s="35">
        <f>D12*J12</f>
        <v>78250</v>
      </c>
      <c r="L12" s="12"/>
    </row>
    <row r="13" spans="1:197" s="22" customFormat="1" ht="58.5" customHeight="1">
      <c r="A13" s="27">
        <v>2</v>
      </c>
      <c r="B13" s="42" t="s">
        <v>35</v>
      </c>
      <c r="C13" s="29" t="s">
        <v>17</v>
      </c>
      <c r="D13" s="28">
        <v>1775</v>
      </c>
      <c r="E13" s="30">
        <v>77.22</v>
      </c>
      <c r="F13" s="85" t="s">
        <v>40</v>
      </c>
      <c r="G13" s="31">
        <v>1.04</v>
      </c>
      <c r="H13" s="32">
        <f>ROUND(G13^(1/12),4)</f>
        <v>1.0033000000000001</v>
      </c>
      <c r="I13" s="33">
        <f>(POWER(H13, 2)+POWER(H13, 6))/2</f>
        <v>1.0132874802606158</v>
      </c>
      <c r="J13" s="34">
        <f>ROUND(E13*I13, 2)</f>
        <v>78.25</v>
      </c>
      <c r="K13" s="35">
        <f>D13*J13</f>
        <v>138893.75</v>
      </c>
      <c r="L13" s="12"/>
    </row>
    <row r="14" spans="1:197" s="1" customFormat="1" ht="58.5" customHeight="1">
      <c r="A14" s="27">
        <v>3</v>
      </c>
      <c r="B14" s="84" t="s">
        <v>38</v>
      </c>
      <c r="C14" s="29" t="s">
        <v>17</v>
      </c>
      <c r="D14" s="28">
        <v>4390</v>
      </c>
      <c r="E14" s="30">
        <v>60.61</v>
      </c>
      <c r="F14" s="85" t="s">
        <v>40</v>
      </c>
      <c r="G14" s="31">
        <v>1.04</v>
      </c>
      <c r="H14" s="32">
        <f>ROUND(G14^(1/12),4)</f>
        <v>1.0033000000000001</v>
      </c>
      <c r="I14" s="33">
        <f t="shared" ref="I14:I15" si="0">(POWER(H14, 2)+POWER(H14, 6))/2</f>
        <v>1.0132874802606158</v>
      </c>
      <c r="J14" s="34">
        <f>ROUND(E14*I14, 2)</f>
        <v>61.42</v>
      </c>
      <c r="K14" s="35">
        <f>D14*J14</f>
        <v>269633.8</v>
      </c>
      <c r="L14" s="12"/>
    </row>
    <row r="15" spans="1:197" s="22" customFormat="1" ht="58.5" customHeight="1">
      <c r="A15" s="27">
        <v>4</v>
      </c>
      <c r="B15" s="28" t="s">
        <v>29</v>
      </c>
      <c r="C15" s="29" t="s">
        <v>17</v>
      </c>
      <c r="D15" s="28">
        <v>920</v>
      </c>
      <c r="E15" s="30">
        <v>65.84</v>
      </c>
      <c r="F15" s="85" t="s">
        <v>40</v>
      </c>
      <c r="G15" s="31">
        <v>1.04</v>
      </c>
      <c r="H15" s="32">
        <f>ROUND(G15^(1/12),4)</f>
        <v>1.0033000000000001</v>
      </c>
      <c r="I15" s="33">
        <f t="shared" si="0"/>
        <v>1.0132874802606158</v>
      </c>
      <c r="J15" s="34">
        <f>ROUND(E15*I15, 2)</f>
        <v>66.709999999999994</v>
      </c>
      <c r="K15" s="35">
        <f>D15*J15</f>
        <v>61373.2</v>
      </c>
      <c r="L15" s="12"/>
    </row>
    <row r="16" spans="1:197" s="1" customFormat="1" ht="29.85" customHeight="1">
      <c r="A16" s="45" t="s">
        <v>18</v>
      </c>
      <c r="B16" s="46"/>
      <c r="C16" s="46"/>
      <c r="D16" s="46"/>
      <c r="E16" s="46"/>
      <c r="F16" s="46"/>
      <c r="G16" s="46"/>
      <c r="H16" s="46"/>
      <c r="I16" s="46"/>
      <c r="J16" s="47"/>
      <c r="K16" s="36">
        <f>K14+K12+K13+K15</f>
        <v>548150.75</v>
      </c>
    </row>
    <row r="17" spans="1:13" s="1" customFormat="1" ht="29.85" customHeight="1">
      <c r="A17" s="37"/>
      <c r="B17" s="38"/>
      <c r="C17" s="38"/>
      <c r="D17" s="38"/>
      <c r="E17" s="38"/>
      <c r="F17" s="38"/>
      <c r="G17" s="38"/>
      <c r="H17" s="38"/>
      <c r="I17" s="38"/>
      <c r="J17" s="38" t="s">
        <v>19</v>
      </c>
      <c r="K17" s="39">
        <f>K16</f>
        <v>548150.75</v>
      </c>
    </row>
    <row r="18" spans="1:13" ht="20.25" customHeight="1">
      <c r="A18" s="13"/>
      <c r="B18" s="14" t="s">
        <v>20</v>
      </c>
      <c r="C18" s="15"/>
      <c r="D18" s="15"/>
      <c r="E18" s="15"/>
      <c r="F18" s="15"/>
      <c r="G18" s="15"/>
      <c r="H18" s="15"/>
      <c r="I18" s="15"/>
      <c r="J18" s="16"/>
    </row>
    <row r="19" spans="1:13" ht="52.5" customHeight="1">
      <c r="A19" s="13"/>
      <c r="B19" s="44" t="s">
        <v>21</v>
      </c>
      <c r="C19" s="44"/>
      <c r="D19" s="44"/>
      <c r="E19" s="44"/>
      <c r="F19" s="44"/>
      <c r="G19" s="44"/>
      <c r="H19" s="44"/>
      <c r="I19" s="44"/>
      <c r="J19" s="16"/>
    </row>
    <row r="20" spans="1:13" ht="43.35" customHeight="1">
      <c r="A20" s="13"/>
      <c r="B20" s="43" t="s">
        <v>22</v>
      </c>
      <c r="C20" s="43"/>
      <c r="D20" s="43"/>
      <c r="E20" s="43"/>
      <c r="F20" s="43"/>
      <c r="G20" s="43"/>
      <c r="H20" s="43"/>
      <c r="I20" s="43"/>
      <c r="J20" s="16"/>
    </row>
    <row r="21" spans="1:13" ht="60.75" customHeight="1">
      <c r="A21" s="13"/>
      <c r="B21" s="18" t="s">
        <v>23</v>
      </c>
      <c r="C21" s="17"/>
      <c r="D21" s="17"/>
      <c r="E21" s="17"/>
      <c r="F21" s="17"/>
      <c r="G21" s="17"/>
      <c r="H21" s="17"/>
      <c r="I21" s="17"/>
      <c r="J21" s="16"/>
    </row>
    <row r="22" spans="1:13" ht="24.75" customHeight="1">
      <c r="A22" s="13"/>
      <c r="B22" s="15" t="s">
        <v>24</v>
      </c>
      <c r="C22" s="17"/>
      <c r="D22" s="17"/>
      <c r="E22" s="17"/>
      <c r="F22" s="17"/>
      <c r="G22" s="17"/>
      <c r="H22" s="17"/>
      <c r="I22" s="17"/>
      <c r="J22" s="16"/>
    </row>
    <row r="23" spans="1:13" ht="26.25" customHeight="1">
      <c r="A23" s="13"/>
      <c r="B23" s="44" t="s">
        <v>25</v>
      </c>
      <c r="C23" s="44"/>
      <c r="D23" s="44"/>
      <c r="E23" s="44"/>
      <c r="F23" s="44"/>
      <c r="G23" s="44"/>
      <c r="H23" s="44"/>
      <c r="I23" s="44"/>
      <c r="J23" s="44"/>
    </row>
    <row r="24" spans="1:13" ht="21.75" customHeight="1">
      <c r="A24" s="13"/>
      <c r="B24" s="55" t="s">
        <v>26</v>
      </c>
      <c r="C24" s="55"/>
      <c r="D24" s="55"/>
      <c r="E24" s="55"/>
      <c r="F24" s="55"/>
      <c r="G24" s="55"/>
      <c r="H24" s="55"/>
      <c r="I24" s="55"/>
      <c r="J24" s="16"/>
    </row>
    <row r="25" spans="1:13" ht="44.1" customHeight="1">
      <c r="A25" s="13"/>
      <c r="B25" s="54" t="s">
        <v>31</v>
      </c>
      <c r="C25" s="54"/>
      <c r="D25" s="54"/>
      <c r="E25" s="54"/>
      <c r="F25" s="54"/>
      <c r="G25" s="54"/>
      <c r="H25" s="54"/>
      <c r="I25" s="54"/>
      <c r="J25" s="54"/>
    </row>
    <row r="26" spans="1:13" ht="27" customHeight="1">
      <c r="A26" s="13"/>
      <c r="B26" s="53" t="s">
        <v>32</v>
      </c>
      <c r="C26" s="53"/>
      <c r="D26" s="53"/>
      <c r="E26" s="53"/>
      <c r="F26" s="53"/>
      <c r="G26" s="53"/>
      <c r="H26" s="53"/>
      <c r="I26" s="53"/>
      <c r="J26" s="53"/>
    </row>
    <row r="27" spans="1:13" ht="34.5" customHeight="1">
      <c r="A27" s="13"/>
      <c r="B27" s="52" t="s">
        <v>33</v>
      </c>
      <c r="C27" s="52"/>
      <c r="D27" s="52"/>
      <c r="E27" s="52"/>
      <c r="F27" s="51"/>
      <c r="G27" s="51"/>
      <c r="H27" s="51"/>
      <c r="I27" s="51"/>
      <c r="J27" s="51"/>
      <c r="K27" s="51"/>
      <c r="L27" s="51"/>
    </row>
    <row r="28" spans="1:13" ht="43.5" customHeight="1">
      <c r="A28" s="13"/>
      <c r="B28" s="50" t="s">
        <v>27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</row>
    <row r="29" spans="1:13" s="19" customFormat="1" ht="100.5" customHeight="1">
      <c r="A29" s="58"/>
      <c r="B29" s="58"/>
      <c r="C29" s="59"/>
      <c r="D29" s="59"/>
      <c r="E29" s="59"/>
      <c r="F29" s="59"/>
      <c r="G29" s="59"/>
      <c r="H29" s="20"/>
      <c r="I29" s="21"/>
    </row>
    <row r="30" spans="1:13" s="8" customFormat="1" ht="32.25" customHeight="1">
      <c r="A30" s="59"/>
      <c r="B30" s="59"/>
      <c r="C30" s="59"/>
      <c r="D30" s="59"/>
      <c r="E30" s="59"/>
      <c r="F30" s="59"/>
      <c r="G30" s="59"/>
      <c r="H30" s="20"/>
      <c r="I30" s="19"/>
    </row>
    <row r="31" spans="1:13">
      <c r="A31" s="22"/>
      <c r="B31" s="23"/>
      <c r="C31" s="23"/>
      <c r="D31" s="23"/>
      <c r="E31" s="23"/>
      <c r="F31" s="23"/>
      <c r="G31" s="23"/>
      <c r="H31" s="23"/>
      <c r="I31" s="23"/>
    </row>
    <row r="32" spans="1:13" ht="15.75" customHeight="1">
      <c r="A32" s="60"/>
      <c r="B32" s="60"/>
      <c r="C32" s="60"/>
      <c r="D32" s="24"/>
      <c r="E32" s="24"/>
      <c r="F32" s="24"/>
      <c r="G32" s="24"/>
      <c r="H32" s="25"/>
      <c r="I32" s="26"/>
    </row>
    <row r="33" spans="1:9" ht="15.75" customHeight="1">
      <c r="A33" s="61"/>
      <c r="B33" s="61"/>
      <c r="C33" s="61"/>
      <c r="D33" s="61"/>
      <c r="E33" s="61"/>
      <c r="F33" s="61"/>
      <c r="G33" s="61"/>
      <c r="H33" s="61"/>
      <c r="I33" s="61"/>
    </row>
    <row r="34" spans="1:9">
      <c r="A34" s="22"/>
      <c r="B34" s="22"/>
      <c r="C34" s="22"/>
      <c r="D34" s="22"/>
      <c r="E34" s="22"/>
      <c r="F34" s="22"/>
      <c r="G34" s="22"/>
      <c r="H34" s="22"/>
    </row>
    <row r="35" spans="1:9">
      <c r="A35" s="22"/>
      <c r="C35" s="22"/>
      <c r="D35" s="22"/>
      <c r="E35" s="22"/>
      <c r="F35" s="22"/>
      <c r="G35" s="22"/>
      <c r="H35" s="22"/>
    </row>
  </sheetData>
  <mergeCells count="33">
    <mergeCell ref="E6:K6"/>
    <mergeCell ref="A2:K2"/>
    <mergeCell ref="A4:J4"/>
    <mergeCell ref="A3:J3"/>
    <mergeCell ref="A5:K5"/>
    <mergeCell ref="A6:D6"/>
    <mergeCell ref="A8:J8"/>
    <mergeCell ref="A7:D7"/>
    <mergeCell ref="E7:K7"/>
    <mergeCell ref="K9:K10"/>
    <mergeCell ref="J9:J10"/>
    <mergeCell ref="H9:H10"/>
    <mergeCell ref="G9:G10"/>
    <mergeCell ref="D9:D10"/>
    <mergeCell ref="A29:B29"/>
    <mergeCell ref="A30:G30"/>
    <mergeCell ref="A32:C32"/>
    <mergeCell ref="A33:I33"/>
    <mergeCell ref="C29:G29"/>
    <mergeCell ref="B20:I20"/>
    <mergeCell ref="B19:I19"/>
    <mergeCell ref="A16:J16"/>
    <mergeCell ref="I9:I10"/>
    <mergeCell ref="B28:M28"/>
    <mergeCell ref="F27:L27"/>
    <mergeCell ref="B27:E27"/>
    <mergeCell ref="B26:J26"/>
    <mergeCell ref="B25:J25"/>
    <mergeCell ref="B24:I24"/>
    <mergeCell ref="B23:J23"/>
    <mergeCell ref="C9:C10"/>
    <mergeCell ref="B9:B10"/>
    <mergeCell ref="A9:A10"/>
  </mergeCells>
  <pageMargins left="0.23622047244094491" right="0.23622047244094491" top="0.74803149606299213" bottom="0.74803149606299213" header="0.51181102362204722" footer="0.51181102362204722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ОБРАЗЕЦ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Сергеева Елена Борисовна</dc:creator>
  <cp:lastModifiedBy>Пасека Святослав Викторович</cp:lastModifiedBy>
  <cp:lastPrinted>2025-05-23T09:57:09Z</cp:lastPrinted>
  <dcterms:created xsi:type="dcterms:W3CDTF">2025-04-28T11:38:07Z</dcterms:created>
  <dcterms:modified xsi:type="dcterms:W3CDTF">2026-05-14T05:57:18Z</dcterms:modified>
</cp:coreProperties>
</file>