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Комарова ТИ\Стомат ЕП 2026\Березка стомат\корзина 70 2я\"/>
    </mc:Choice>
  </mc:AlternateContent>
  <xr:revisionPtr revIDLastSave="0" documentId="13_ncr:1_{972A944B-2255-4299-BC7D-379CBA7D5FE9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лист 1" sheetId="13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Q10" i="13" l="1"/>
  <c r="K10" i="13" l="1"/>
  <c r="L10" i="13" s="1"/>
  <c r="F10" i="13"/>
  <c r="I11" i="13" l="1"/>
  <c r="G11" i="13"/>
  <c r="E11" i="13"/>
  <c r="F11" i="13" l="1"/>
  <c r="J10" i="13" l="1"/>
  <c r="J11" i="13" s="1"/>
  <c r="H10" i="13"/>
  <c r="H11" i="13" s="1"/>
  <c r="K11" i="13"/>
  <c r="Q11" i="13"/>
  <c r="M10" i="13"/>
  <c r="M11" i="13" s="1"/>
  <c r="O10" i="13"/>
  <c r="O11" i="13" s="1"/>
  <c r="P10" i="13" l="1"/>
  <c r="P11" i="13" s="1"/>
  <c r="N10" i="13"/>
  <c r="N11" i="13" s="1"/>
  <c r="L11" i="13"/>
</calcChain>
</file>

<file path=xl/sharedStrings.xml><?xml version="1.0" encoding="utf-8"?>
<sst xmlns="http://schemas.openxmlformats.org/spreadsheetml/2006/main" count="32" uniqueCount="22">
  <si>
    <t>Наименование предмета контракта</t>
  </si>
  <si>
    <t>Количество</t>
  </si>
  <si>
    <t>Цена за ед., руб.</t>
  </si>
  <si>
    <t xml:space="preserve">Среднее квадратичное 
отклонение
</t>
  </si>
  <si>
    <t xml:space="preserve">Коэффициент вариации (%)*
</t>
  </si>
  <si>
    <t>№</t>
  </si>
  <si>
    <t>Всего</t>
  </si>
  <si>
    <t>Расчет начальной (максимальной) цены контракта</t>
  </si>
  <si>
    <t>за единицу</t>
  </si>
  <si>
    <t>итого</t>
  </si>
  <si>
    <t>Средняя арифметическая величина цены (руб.)</t>
  </si>
  <si>
    <t>Начальная (максимальная) цена контракта** (руб.)</t>
  </si>
  <si>
    <r>
      <t xml:space="preserve">         </t>
    </r>
    <r>
      <rPr>
        <sz val="12"/>
        <color theme="1"/>
        <rFont val="Times New Roman"/>
        <family val="1"/>
        <charset val="204"/>
      </rPr>
      <t>Начальная (максимальная) цена контракта установлена, в соответствии с положениями статьи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нужд», приказом Минэкономразвития РФ от 02.10.13 № 567 «Об утверждении методических рекомендаций по применению методов определения начальной (максимальной) цены контракта, цены контракта заключаемого с единственным поставщиком (подрядчиком, исполнителем)», методом сопоставимых рыночных цен (анализа рынка) на услуги, являющиеся предметом закупки, так как данный метод является приоритетным для определения и обоснования НМЦК. 
         В соответствии с вышеуказанными нормативными актами  направлены соответствующие запросы о предоставлении ценовой информации организациям, поставляющим товары, которые являются предметом  закупки.</t>
    </r>
  </si>
  <si>
    <t>Приложение №1 к Извещению</t>
  </si>
  <si>
    <t>Ед. изм.</t>
  </si>
  <si>
    <t>*- коэффициент вариации составляет, менее 33%, совокупность цен принимается однородной            
** Начальная максимальная  цена контракта сформирована с  учетом положений ст. 34 БК РФ, регламентирующей принцип эффективности использования бюджетных средств (необходимость достижения заданных результатов с использованием наименьшего объема средств (экономности) и (или) достижения наилучшего результата с использованием определенного бюджетом объема средств (результативности) определения цены контракта производится по минимальной из предложенных цен.</t>
  </si>
  <si>
    <t>шт</t>
  </si>
  <si>
    <t>C721 - верхняя корзина с моечным коромыслом для моюще-дезинфицирующей машины модели DS 500 SC Steelco</t>
  </si>
  <si>
    <t>на поставку  корзины  с моечным коромыслом для моюще-дезинфицирующей машины</t>
  </si>
  <si>
    <t>КП №2                                                         Вх. № 704 от 21.04.2026</t>
  </si>
  <si>
    <t>КП №3                                                         Вх. № 710 от 21.04.2026</t>
  </si>
  <si>
    <t>КП №1                                                         Вх. № 719 от 22.04.2026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</si>
</sst>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NumberFormat="1" applyAlignment="1">
      <alignment vertical="center" wrapText="1"/>
    </xf>
    <xf numFmtId="0" fontId="3" fillId="0" borderId="0" xfId="0" applyFont="1"/>
    <xf numFmtId="0" fontId="4" fillId="0" borderId="0" xfId="0" applyFont="1"/>
    <xf numFmtId="4" fontId="4" fillId="0" borderId="0" xfId="0" applyNumberFormat="1" applyFont="1" applyBorder="1" applyAlignment="1">
      <alignment vertical="center"/>
    </xf>
    <xf numFmtId="4" fontId="4" fillId="0" borderId="0" xfId="0" applyNumberFormat="1" applyFont="1" applyAlignment="1"/>
    <xf numFmtId="4" fontId="3" fillId="0" borderId="0" xfId="0" applyNumberFormat="1" applyFont="1" applyAlignment="1">
      <alignment wrapText="1"/>
    </xf>
    <xf numFmtId="4" fontId="3" fillId="0" borderId="0" xfId="0" applyNumberFormat="1" applyFont="1"/>
    <xf numFmtId="4" fontId="9" fillId="3" borderId="1" xfId="0" applyNumberFormat="1" applyFont="1" applyFill="1" applyBorder="1" applyAlignment="1" applyProtection="1">
      <alignment horizontal="center" vertical="center" shrinkToFit="1"/>
      <protection locked="0"/>
    </xf>
    <xf numFmtId="4" fontId="3" fillId="0" borderId="1" xfId="0" applyNumberFormat="1" applyFont="1" applyBorder="1" applyAlignment="1">
      <alignment horizontal="center" vertical="center" shrinkToFit="1"/>
    </xf>
    <xf numFmtId="0" fontId="12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3" fillId="0" borderId="1" xfId="0" applyFont="1" applyFill="1" applyBorder="1" applyAlignment="1">
      <alignment horizontal="left" vertical="center"/>
    </xf>
    <xf numFmtId="0" fontId="11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center" wrapText="1"/>
    </xf>
    <xf numFmtId="0" fontId="5" fillId="0" borderId="1" xfId="0" applyNumberFormat="1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center" shrinkToFit="1"/>
    </xf>
    <xf numFmtId="0" fontId="5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horizontal="right" vertical="center" shrinkToFit="1"/>
    </xf>
    <xf numFmtId="0" fontId="2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shrinkToFit="1"/>
    </xf>
    <xf numFmtId="4" fontId="12" fillId="0" borderId="1" xfId="0" applyNumberFormat="1" applyFont="1" applyFill="1" applyBorder="1" applyAlignment="1">
      <alignment horizontal="center" vertical="center" wrapText="1"/>
    </xf>
    <xf numFmtId="4" fontId="3" fillId="4" borderId="1" xfId="0" applyNumberFormat="1" applyFont="1" applyFill="1" applyBorder="1" applyAlignment="1">
      <alignment horizontal="center" vertical="center" shrinkToFit="1"/>
    </xf>
    <xf numFmtId="4" fontId="6" fillId="4" borderId="1" xfId="0" applyNumberFormat="1" applyFont="1" applyFill="1" applyBorder="1" applyAlignment="1">
      <alignment horizontal="right" vertical="center" shrinkToFit="1"/>
    </xf>
    <xf numFmtId="0" fontId="12" fillId="4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right" vertical="top"/>
    </xf>
    <xf numFmtId="0" fontId="8" fillId="0" borderId="0" xfId="0" applyFont="1" applyFill="1" applyAlignment="1">
      <alignment horizontal="center"/>
    </xf>
    <xf numFmtId="0" fontId="8" fillId="0" borderId="0" xfId="0" applyFont="1" applyFill="1" applyAlignment="1">
      <alignment horizontal="center" wrapText="1"/>
    </xf>
    <xf numFmtId="0" fontId="3" fillId="0" borderId="0" xfId="0" applyFont="1" applyFill="1" applyBorder="1" applyAlignment="1">
      <alignment vertical="top" wrapText="1"/>
    </xf>
    <xf numFmtId="0" fontId="5" fillId="0" borderId="1" xfId="0" applyFont="1" applyBorder="1" applyAlignment="1">
      <alignment horizontal="center" vertical="center"/>
    </xf>
    <xf numFmtId="0" fontId="8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textRotation="90" wrapText="1"/>
    </xf>
    <xf numFmtId="0" fontId="5" fillId="0" borderId="1" xfId="0" applyFont="1" applyBorder="1" applyAlignment="1">
      <alignment horizontal="center"/>
    </xf>
    <xf numFmtId="4" fontId="5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vertical="top" wrapText="1"/>
    </xf>
    <xf numFmtId="0" fontId="5" fillId="0" borderId="1" xfId="0" applyFont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7" fillId="2" borderId="1" xfId="0" applyNumberFormat="1" applyFont="1" applyFill="1" applyBorder="1" applyAlignment="1">
      <alignment horizontal="center" vertical="center" shrinkToFi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6"/>
  <sheetViews>
    <sheetView tabSelected="1" zoomScale="85" zoomScaleNormal="85" workbookViewId="0">
      <selection activeCell="E10" sqref="E10"/>
    </sheetView>
  </sheetViews>
  <sheetFormatPr defaultRowHeight="15" x14ac:dyDescent="0.25"/>
  <cols>
    <col min="1" max="1" width="8.5703125" style="2" customWidth="1"/>
    <col min="2" max="2" width="33.42578125" style="2" customWidth="1"/>
    <col min="3" max="3" width="10.85546875" style="2" customWidth="1"/>
    <col min="4" max="4" width="7.28515625" style="2" customWidth="1"/>
    <col min="5" max="5" width="12.7109375" style="2" customWidth="1"/>
    <col min="6" max="6" width="14.5703125" style="2" customWidth="1"/>
    <col min="7" max="7" width="12.7109375" style="2" customWidth="1"/>
    <col min="8" max="8" width="14.7109375" style="2" customWidth="1"/>
    <col min="9" max="9" width="12.7109375" style="2" customWidth="1"/>
    <col min="10" max="10" width="15.28515625" style="2" customWidth="1"/>
    <col min="11" max="12" width="12.7109375" style="6" customWidth="1"/>
    <col min="13" max="13" width="8.7109375" style="2" customWidth="1"/>
    <col min="14" max="14" width="11.85546875" style="2" customWidth="1"/>
    <col min="15" max="16" width="8.7109375" style="2" customWidth="1"/>
    <col min="17" max="17" width="15.85546875" style="2" customWidth="1"/>
  </cols>
  <sheetData>
    <row r="1" spans="1:17" ht="38.450000000000003" customHeight="1" x14ac:dyDescent="0.25">
      <c r="A1" s="28" t="s">
        <v>13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</row>
    <row r="2" spans="1:17" s="11" customFormat="1" ht="15.75" x14ac:dyDescent="0.25">
      <c r="A2" s="29" t="s">
        <v>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</row>
    <row r="3" spans="1:17" s="11" customFormat="1" ht="18.75" customHeight="1" x14ac:dyDescent="0.25">
      <c r="A3" s="30" t="s">
        <v>18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</row>
    <row r="4" spans="1:17" s="11" customFormat="1" ht="96.75" customHeight="1" x14ac:dyDescent="0.25">
      <c r="A4" s="31" t="s">
        <v>12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</row>
    <row r="5" spans="1:17" ht="15" customHeight="1" x14ac:dyDescent="0.25">
      <c r="A5" s="32" t="s">
        <v>5</v>
      </c>
      <c r="B5" s="33" t="s">
        <v>0</v>
      </c>
      <c r="C5" s="33" t="s">
        <v>14</v>
      </c>
      <c r="D5" s="34" t="s">
        <v>1</v>
      </c>
      <c r="E5" s="35" t="s">
        <v>2</v>
      </c>
      <c r="F5" s="35"/>
      <c r="G5" s="35"/>
      <c r="H5" s="35"/>
      <c r="I5" s="35"/>
      <c r="J5" s="35"/>
      <c r="K5" s="36" t="s">
        <v>10</v>
      </c>
      <c r="L5" s="36"/>
      <c r="M5" s="38" t="s">
        <v>3</v>
      </c>
      <c r="N5" s="38"/>
      <c r="O5" s="38" t="s">
        <v>4</v>
      </c>
      <c r="P5" s="38"/>
      <c r="Q5" s="38" t="s">
        <v>11</v>
      </c>
    </row>
    <row r="6" spans="1:17" s="1" customFormat="1" ht="57.75" customHeight="1" x14ac:dyDescent="0.25">
      <c r="A6" s="32"/>
      <c r="B6" s="33"/>
      <c r="C6" s="33"/>
      <c r="D6" s="34"/>
      <c r="E6" s="39" t="s">
        <v>21</v>
      </c>
      <c r="F6" s="39"/>
      <c r="G6" s="39" t="s">
        <v>19</v>
      </c>
      <c r="H6" s="39"/>
      <c r="I6" s="39" t="s">
        <v>20</v>
      </c>
      <c r="J6" s="39"/>
      <c r="K6" s="36"/>
      <c r="L6" s="36"/>
      <c r="M6" s="38"/>
      <c r="N6" s="38"/>
      <c r="O6" s="38"/>
      <c r="P6" s="38"/>
      <c r="Q6" s="38"/>
    </row>
    <row r="7" spans="1:17" s="1" customFormat="1" ht="16.5" customHeight="1" x14ac:dyDescent="0.25">
      <c r="A7" s="32"/>
      <c r="B7" s="33"/>
      <c r="C7" s="33"/>
      <c r="D7" s="34"/>
      <c r="E7" s="15" t="s">
        <v>8</v>
      </c>
      <c r="F7" s="15" t="s">
        <v>9</v>
      </c>
      <c r="G7" s="15" t="s">
        <v>8</v>
      </c>
      <c r="H7" s="15" t="s">
        <v>9</v>
      </c>
      <c r="I7" s="15" t="s">
        <v>8</v>
      </c>
      <c r="J7" s="15" t="s">
        <v>9</v>
      </c>
      <c r="K7" s="15" t="s">
        <v>8</v>
      </c>
      <c r="L7" s="15" t="s">
        <v>9</v>
      </c>
      <c r="M7" s="15" t="s">
        <v>8</v>
      </c>
      <c r="N7" s="15" t="s">
        <v>9</v>
      </c>
      <c r="O7" s="15" t="s">
        <v>8</v>
      </c>
      <c r="P7" s="15" t="s">
        <v>9</v>
      </c>
      <c r="Q7" s="38"/>
    </row>
    <row r="8" spans="1:17" s="1" customFormat="1" ht="12.75" customHeight="1" x14ac:dyDescent="0.25">
      <c r="A8" s="16">
        <v>1</v>
      </c>
      <c r="B8" s="17">
        <v>2</v>
      </c>
      <c r="C8" s="17"/>
      <c r="D8" s="17">
        <v>3</v>
      </c>
      <c r="E8" s="18">
        <v>4</v>
      </c>
      <c r="F8" s="18">
        <v>5</v>
      </c>
      <c r="G8" s="18">
        <v>6</v>
      </c>
      <c r="H8" s="18">
        <v>7</v>
      </c>
      <c r="I8" s="18">
        <v>8</v>
      </c>
      <c r="J8" s="18">
        <v>9</v>
      </c>
      <c r="K8" s="18">
        <v>10</v>
      </c>
      <c r="L8" s="18">
        <v>11</v>
      </c>
      <c r="M8" s="18">
        <v>12</v>
      </c>
      <c r="N8" s="18">
        <v>13</v>
      </c>
      <c r="O8" s="18">
        <v>14</v>
      </c>
      <c r="P8" s="18">
        <v>15</v>
      </c>
      <c r="Q8" s="22">
        <v>16</v>
      </c>
    </row>
    <row r="9" spans="1:17" s="1" customFormat="1" ht="12" customHeight="1" x14ac:dyDescent="0.2">
      <c r="A9" s="40"/>
      <c r="B9" s="40"/>
      <c r="C9" s="40"/>
      <c r="D9" s="40"/>
      <c r="E9" s="41"/>
      <c r="F9" s="41"/>
      <c r="G9" s="41"/>
      <c r="H9" s="41"/>
      <c r="I9" s="41"/>
      <c r="J9" s="41"/>
      <c r="K9" s="41"/>
      <c r="L9" s="41"/>
      <c r="M9" s="19"/>
      <c r="N9" s="19"/>
      <c r="O9" s="19"/>
      <c r="P9" s="19"/>
      <c r="Q9" s="23"/>
    </row>
    <row r="10" spans="1:17" ht="51.75" x14ac:dyDescent="0.25">
      <c r="A10" s="12">
        <v>1</v>
      </c>
      <c r="B10" s="13" t="s">
        <v>17</v>
      </c>
      <c r="C10" s="14" t="s">
        <v>16</v>
      </c>
      <c r="D10" s="27">
        <v>1</v>
      </c>
      <c r="E10" s="24">
        <v>178100</v>
      </c>
      <c r="F10" s="8">
        <f>ROUND(D10*E10,2)</f>
        <v>178100</v>
      </c>
      <c r="G10" s="24">
        <v>183500</v>
      </c>
      <c r="H10" s="8">
        <f>ROUND(D10*G10,2)</f>
        <v>183500</v>
      </c>
      <c r="I10" s="24">
        <v>187005</v>
      </c>
      <c r="J10" s="8">
        <f>ROUND(D10*I10,2)</f>
        <v>187005</v>
      </c>
      <c r="K10" s="9">
        <f>AVERAGE(E10,G10,I10)</f>
        <v>182868.33333333334</v>
      </c>
      <c r="L10" s="9">
        <f>ROUND(D10*K10,2)</f>
        <v>182868.33</v>
      </c>
      <c r="M10" s="9">
        <f>ROUND(IF(K10&gt;0,STDEV(E10,G10,I10),0),2)</f>
        <v>4485.9799999999996</v>
      </c>
      <c r="N10" s="9">
        <f>ROUND(IF(L10&gt;0,STDEV(F10,H10,J10),0),2)</f>
        <v>4485.9799999999996</v>
      </c>
      <c r="O10" s="9">
        <f>ROUND(IF(K10&gt;0,STDEV(E10,G10,I10)/AVERAGE(E10,G10,I10)*100,0),2)</f>
        <v>2.4500000000000002</v>
      </c>
      <c r="P10" s="25">
        <f>ROUND(IF(L10&gt;0,STDEV(F10,H10,J10)/AVERAGE(F10,H10,J10)*100,0),2)</f>
        <v>2.4500000000000002</v>
      </c>
      <c r="Q10" s="9">
        <f>E10</f>
        <v>178100</v>
      </c>
    </row>
    <row r="11" spans="1:17" ht="35.25" customHeight="1" x14ac:dyDescent="0.25">
      <c r="A11" s="20" t="s">
        <v>6</v>
      </c>
      <c r="B11" s="20"/>
      <c r="C11" s="20"/>
      <c r="D11" s="10">
        <v>1</v>
      </c>
      <c r="E11" s="21">
        <f t="shared" ref="E11:Q11" si="0">SUM(E10:E10)</f>
        <v>178100</v>
      </c>
      <c r="F11" s="21">
        <f t="shared" si="0"/>
        <v>178100</v>
      </c>
      <c r="G11" s="21">
        <f t="shared" si="0"/>
        <v>183500</v>
      </c>
      <c r="H11" s="21">
        <f t="shared" si="0"/>
        <v>183500</v>
      </c>
      <c r="I11" s="21">
        <f t="shared" si="0"/>
        <v>187005</v>
      </c>
      <c r="J11" s="21">
        <f t="shared" si="0"/>
        <v>187005</v>
      </c>
      <c r="K11" s="21">
        <f t="shared" si="0"/>
        <v>182868.33333333334</v>
      </c>
      <c r="L11" s="21">
        <f t="shared" si="0"/>
        <v>182868.33</v>
      </c>
      <c r="M11" s="21">
        <f t="shared" si="0"/>
        <v>4485.9799999999996</v>
      </c>
      <c r="N11" s="21">
        <f t="shared" si="0"/>
        <v>4485.9799999999996</v>
      </c>
      <c r="O11" s="21">
        <f t="shared" si="0"/>
        <v>2.4500000000000002</v>
      </c>
      <c r="P11" s="26">
        <f t="shared" si="0"/>
        <v>2.4500000000000002</v>
      </c>
      <c r="Q11" s="21">
        <f t="shared" si="0"/>
        <v>178100</v>
      </c>
    </row>
    <row r="12" spans="1:17" x14ac:dyDescent="0.25">
      <c r="M12" s="7"/>
      <c r="N12" s="7"/>
      <c r="O12" s="7"/>
    </row>
    <row r="14" spans="1:17" ht="87.75" customHeight="1" x14ac:dyDescent="0.25">
      <c r="B14" s="37" t="s">
        <v>15</v>
      </c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</row>
    <row r="16" spans="1:17" s="3" customFormat="1" ht="15.75" x14ac:dyDescent="0.25">
      <c r="K16" s="4"/>
      <c r="L16" s="4"/>
      <c r="M16" s="5"/>
      <c r="N16" s="5"/>
      <c r="O16" s="5"/>
      <c r="P16" s="5"/>
      <c r="Q16" s="5"/>
    </row>
  </sheetData>
  <mergeCells count="22">
    <mergeCell ref="B14:Q14"/>
    <mergeCell ref="M5:N6"/>
    <mergeCell ref="O5:P6"/>
    <mergeCell ref="Q5:Q7"/>
    <mergeCell ref="E6:F6"/>
    <mergeCell ref="G6:H6"/>
    <mergeCell ref="I6:J6"/>
    <mergeCell ref="A9:D9"/>
    <mergeCell ref="E9:F9"/>
    <mergeCell ref="G9:H9"/>
    <mergeCell ref="I9:J9"/>
    <mergeCell ref="K9:L9"/>
    <mergeCell ref="A1:Q1"/>
    <mergeCell ref="A2:Q2"/>
    <mergeCell ref="A3:Q3"/>
    <mergeCell ref="A4:Q4"/>
    <mergeCell ref="A5:A7"/>
    <mergeCell ref="B5:B7"/>
    <mergeCell ref="C5:C7"/>
    <mergeCell ref="D5:D7"/>
    <mergeCell ref="E5:J5"/>
    <mergeCell ref="K5:L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8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>WORK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Бакуров</dc:creator>
  <cp:lastModifiedBy>Комарова Татьяна Ильинична</cp:lastModifiedBy>
  <cp:lastPrinted>2026-03-26T06:26:47Z</cp:lastPrinted>
  <dcterms:created xsi:type="dcterms:W3CDTF">2016-05-18T09:10:41Z</dcterms:created>
  <dcterms:modified xsi:type="dcterms:W3CDTF">2026-04-22T06:56:04Z</dcterms:modified>
</cp:coreProperties>
</file>