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явки 2026\Б Разетки 3 Саморезы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L27" i="2" l="1"/>
  <c r="M27" i="2" s="1"/>
  <c r="N27" i="2" s="1"/>
  <c r="O27" i="2" s="1"/>
  <c r="I27" i="2"/>
  <c r="J27" i="2" s="1"/>
  <c r="K27" i="2" s="1"/>
  <c r="L26" i="2"/>
  <c r="M26" i="2" s="1"/>
  <c r="N26" i="2" s="1"/>
  <c r="O26" i="2" s="1"/>
  <c r="I26" i="2"/>
  <c r="J26" i="2" s="1"/>
  <c r="K26" i="2" s="1"/>
  <c r="L25" i="2"/>
  <c r="M25" i="2" s="1"/>
  <c r="N25" i="2" s="1"/>
  <c r="O25" i="2" s="1"/>
  <c r="I25" i="2"/>
  <c r="J25" i="2" s="1"/>
  <c r="K25" i="2" s="1"/>
  <c r="L24" i="2"/>
  <c r="M24" i="2" s="1"/>
  <c r="N24" i="2" s="1"/>
  <c r="O24" i="2" s="1"/>
  <c r="J24" i="2"/>
  <c r="K24" i="2" s="1"/>
  <c r="I24" i="2"/>
  <c r="L23" i="2"/>
  <c r="M23" i="2" s="1"/>
  <c r="N23" i="2" s="1"/>
  <c r="O23" i="2" s="1"/>
  <c r="I23" i="2"/>
  <c r="J23" i="2" s="1"/>
  <c r="K23" i="2" s="1"/>
  <c r="L22" i="2"/>
  <c r="M22" i="2" s="1"/>
  <c r="N22" i="2" s="1"/>
  <c r="O22" i="2" s="1"/>
  <c r="I22" i="2"/>
  <c r="J22" i="2" s="1"/>
  <c r="K22" i="2" s="1"/>
  <c r="L21" i="2"/>
  <c r="M21" i="2" s="1"/>
  <c r="N21" i="2" s="1"/>
  <c r="O21" i="2" s="1"/>
  <c r="I21" i="2"/>
  <c r="J21" i="2" s="1"/>
  <c r="K21" i="2" s="1"/>
  <c r="L20" i="2"/>
  <c r="M20" i="2" s="1"/>
  <c r="N20" i="2" s="1"/>
  <c r="O20" i="2" s="1"/>
  <c r="I20" i="2"/>
  <c r="J20" i="2" s="1"/>
  <c r="K20" i="2" s="1"/>
  <c r="L19" i="2"/>
  <c r="M19" i="2" s="1"/>
  <c r="N19" i="2" s="1"/>
  <c r="O19" i="2" s="1"/>
  <c r="I19" i="2"/>
  <c r="J19" i="2" s="1"/>
  <c r="K19" i="2" s="1"/>
  <c r="L18" i="2"/>
  <c r="M18" i="2" s="1"/>
  <c r="N18" i="2" s="1"/>
  <c r="O18" i="2" s="1"/>
  <c r="I18" i="2"/>
  <c r="J18" i="2" s="1"/>
  <c r="K18" i="2" s="1"/>
  <c r="L17" i="2"/>
  <c r="M17" i="2" s="1"/>
  <c r="N17" i="2" s="1"/>
  <c r="O17" i="2" s="1"/>
  <c r="I17" i="2"/>
  <c r="J17" i="2" s="1"/>
  <c r="K17" i="2" s="1"/>
  <c r="L16" i="2"/>
  <c r="M16" i="2" s="1"/>
  <c r="N16" i="2" s="1"/>
  <c r="O16" i="2" s="1"/>
  <c r="I16" i="2"/>
  <c r="J16" i="2" s="1"/>
  <c r="K16" i="2" s="1"/>
  <c r="L15" i="2"/>
  <c r="M15" i="2" s="1"/>
  <c r="N15" i="2" s="1"/>
  <c r="O15" i="2" s="1"/>
  <c r="I15" i="2"/>
  <c r="J15" i="2" s="1"/>
  <c r="K15" i="2" s="1"/>
  <c r="L14" i="2"/>
  <c r="M14" i="2" s="1"/>
  <c r="N14" i="2" s="1"/>
  <c r="O14" i="2" s="1"/>
  <c r="I14" i="2"/>
  <c r="J14" i="2" s="1"/>
  <c r="K14" i="2" s="1"/>
  <c r="L13" i="2"/>
  <c r="M13" i="2" s="1"/>
  <c r="N13" i="2" s="1"/>
  <c r="O13" i="2" s="1"/>
  <c r="I13" i="2"/>
  <c r="J13" i="2" s="1"/>
  <c r="K13" i="2" s="1"/>
  <c r="L12" i="2"/>
  <c r="M12" i="2" s="1"/>
  <c r="N12" i="2" s="1"/>
  <c r="O12" i="2" s="1"/>
  <c r="I12" i="2"/>
  <c r="J12" i="2" s="1"/>
  <c r="K12" i="2" s="1"/>
  <c r="L11" i="2"/>
  <c r="M11" i="2" s="1"/>
  <c r="N11" i="2" s="1"/>
  <c r="O11" i="2" s="1"/>
  <c r="I11" i="2"/>
  <c r="J11" i="2" s="1"/>
  <c r="K11" i="2" s="1"/>
  <c r="L10" i="2"/>
  <c r="M10" i="2" s="1"/>
  <c r="N10" i="2" s="1"/>
  <c r="O10" i="2" s="1"/>
  <c r="I10" i="2"/>
  <c r="J10" i="2" s="1"/>
  <c r="K10" i="2" s="1"/>
  <c r="L9" i="2"/>
  <c r="M9" i="2" s="1"/>
  <c r="N9" i="2" s="1"/>
  <c r="O9" i="2" s="1"/>
  <c r="I9" i="2"/>
  <c r="J9" i="2" s="1"/>
  <c r="K9" i="2" s="1"/>
  <c r="G28" i="2" l="1"/>
  <c r="F28" i="2"/>
  <c r="E28" i="2"/>
  <c r="I7" i="2"/>
  <c r="J7" i="2" s="1"/>
  <c r="K7" i="2" s="1"/>
  <c r="L7" i="2"/>
  <c r="M7" i="2" s="1"/>
  <c r="N7" i="2" s="1"/>
  <c r="O7" i="2" s="1"/>
  <c r="I8" i="2"/>
  <c r="J8" i="2" s="1"/>
  <c r="K8" i="2" s="1"/>
  <c r="L8" i="2"/>
  <c r="M8" i="2" s="1"/>
  <c r="N8" i="2" s="1"/>
  <c r="O8" i="2" s="1"/>
  <c r="O28" i="2" l="1"/>
  <c r="O29" i="2" l="1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<sst xmlns="http://schemas.openxmlformats.org/spreadsheetml/2006/main" count="72" uniqueCount="52">
  <si>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</si>
  <si>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</si>
  <si>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</si>
  <si>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</si>
  <si>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</si>
  <si>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</si>
  <si>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</si>
  <si>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</si>
  <si>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</si>
  <si>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</si>
  <si>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</si>
  <si>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</si>
  <si>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</si>
  <si>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</si>
  <si>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</si>
  <si>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</si>
  <si>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</si>
  <si>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</si>
  <si>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</si>
  <si>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</si>
  <si>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</si>
  <si>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</si>
  <si>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</si>
  <si>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</si>
  <si>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</si>
  <si>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Саморез по дереву 3,5x19</t>
  </si>
  <si>
    <t>Саморез по дереву 3,5х25</t>
  </si>
  <si>
    <t>Саморез по дереву 3,5х35</t>
  </si>
  <si>
    <t>Саморез с прессшайбой по металлу сверло 4,2х19</t>
  </si>
  <si>
    <t>Саморез с прессшайбой по металлу сверло 4,2х32</t>
  </si>
  <si>
    <t>Саморез с прессшайбой по металлу 4,2х19 (без сверла)</t>
  </si>
  <si>
    <t>Саморез с прессшайбой по металлу 4,2х32 (без сверла)</t>
  </si>
  <si>
    <t>Саморез по металлу 3,5х19</t>
  </si>
  <si>
    <t>Саморез по металлу 3,5х25</t>
  </si>
  <si>
    <t>Саморез по металлу 3,5х35</t>
  </si>
  <si>
    <t>Дюбель-гвоздь 6х40 потайная манжета полипропилен</t>
  </si>
  <si>
    <t>Дюбель-гвоздь 6х60 потайная манжета полипропилен</t>
  </si>
  <si>
    <t>Дюбель-гвоздь 6х40 гриб полипропилен</t>
  </si>
  <si>
    <t>Скоба пластиковая круглая белая с гвоздем Ø10 мм</t>
  </si>
  <si>
    <t>Скоба пластиковая белая прямоугольная с гвоздем ССП 10</t>
  </si>
  <si>
    <t>Дюбель-хомут (крепежная скоба) 5-10 мм</t>
  </si>
  <si>
    <t>Стяжка кабельная нейлоновая 300х4,8 (упаковка 100 штук)</t>
  </si>
  <si>
    <t>Стяжка кабельная нейлоновая 200х4,8 (упаковка 100 штук)</t>
  </si>
  <si>
    <t>Лента перфорированная металлическая прямая 12х0,75 (25м)</t>
  </si>
  <si>
    <t>Информация №1 вх. №5119 от  29.06.2026</t>
  </si>
  <si>
    <t>Информация №2 вх. №5120 от   29.06.2026</t>
  </si>
  <si>
    <t>Информация №3 вх. № 5121 от   29.06.2026</t>
  </si>
  <si>
    <t>Саморез по дереву 3,5х50</t>
  </si>
  <si>
    <t>Саморез по металлу 3,5х50</t>
  </si>
  <si>
    <t>РАСЧЕТ (Обоснование) начальной (максимальной) цены государственного контракта на ппоставку расходных материалов, для обеспечения государственных нужд ФКУЗ Ставропольский противочумный институт Роспотребнадзора.             ИКЗ: 261263600064126360100100260000000244                                                         ОКПД2: 25.94.1 - Изделия крепежные и винты крепежные, 27.33.13 - Разъемы, розетки и прочая аппаратуры коммутации или защиты электрических цепей, не включенная в другие группировки, 22.29.21 - Плиты, листы, пленка, лента и прочие плоские полимерные самоклеящиеся формы, в рулонах шириной не более 20 см.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</si>
  <si>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16792.32  рублей. В соответвии с бюджетными ассигнованиями, выделенными Заказчику на 2026 год  и в соответствии со ст. 72 Бюджетного кодекса Российской Федерации начальная (максимальная) цена контракта составляет 16118 (Шестнадцать тысяч сто восемнадцать)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</si>
  <si>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>Дата составления 29.06.2026г.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</si>
</sst>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  <xf numFmtId="4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4" fontId="3" fillId="0" borderId="2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="85" zoomScaleNormal="85" zoomScaleSheetLayoutView="85" workbookViewId="0">
      <selection activeCell="S30" sqref="S30"/>
    </sheetView>
  </sheetViews>
  <sheetFormatPr defaultRowHeight="12.75" x14ac:dyDescent="0.2"/>
  <cols>
    <col min="1" max="1" width="4" style="5" customWidth="1"/>
    <col min="2" max="2" width="34.5703125" style="5" customWidth="1"/>
    <col min="3" max="3" width="7.7109375" style="5" customWidth="1"/>
    <col min="4" max="4" width="6.85546875" style="5" customWidth="1"/>
    <col min="5" max="5" width="17.7109375" style="25" customWidth="1"/>
    <col min="6" max="6" width="16.85546875" style="25" customWidth="1"/>
    <col min="7" max="7" width="17.5703125" style="25" customWidth="1"/>
    <col min="8" max="8" width="6.140625" style="5" customWidth="1"/>
    <col min="9" max="9" width="15.28515625" style="5" customWidth="1"/>
    <col min="10" max="10" width="14.7109375" style="5" customWidth="1"/>
    <col min="11" max="11" width="11" style="5" customWidth="1"/>
    <col min="12" max="12" width="19.42578125" style="5" customWidth="1"/>
    <col min="13" max="13" width="14.140625" style="5" customWidth="1"/>
    <col min="14" max="14" width="14" style="5" customWidth="1"/>
    <col min="15" max="15" width="15.42578125" style="5" customWidth="1"/>
    <col min="16" max="16384" width="9.140625" style="5"/>
  </cols>
  <sheetData>
    <row r="1" spans="1:15" ht="37.5" customHeight="1" x14ac:dyDescent="0.25">
      <c r="A1" s="3"/>
      <c r="B1" s="3"/>
      <c r="C1" s="3"/>
      <c r="D1" s="3"/>
      <c r="E1" s="4"/>
      <c r="F1" s="4"/>
      <c r="G1" s="4"/>
      <c r="H1" s="3"/>
      <c r="I1" s="50" t="s">
        <v>16</v>
      </c>
      <c r="J1" s="50"/>
      <c r="K1" s="50"/>
      <c r="L1" s="50"/>
      <c r="M1" s="50"/>
      <c r="N1" s="50"/>
      <c r="O1" s="50"/>
    </row>
    <row r="2" spans="1:15" s="6" customFormat="1" ht="69" customHeight="1" x14ac:dyDescent="0.3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9" customFormat="1" ht="23.25" customHeight="1" x14ac:dyDescent="0.25">
      <c r="A3" s="7"/>
      <c r="B3" s="8" t="s">
        <v>14</v>
      </c>
      <c r="C3" s="44" t="s">
        <v>17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5" s="9" customFormat="1" ht="21.75" customHeight="1" x14ac:dyDescent="0.25">
      <c r="A4" s="10"/>
      <c r="B4" s="11"/>
      <c r="C4" s="47" t="s">
        <v>24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9" customFormat="1" ht="40.5" customHeight="1" x14ac:dyDescent="0.25">
      <c r="A5" s="51" t="s">
        <v>0</v>
      </c>
      <c r="B5" s="51" t="s">
        <v>9</v>
      </c>
      <c r="C5" s="36" t="s">
        <v>1</v>
      </c>
      <c r="D5" s="36" t="s">
        <v>2</v>
      </c>
      <c r="E5" s="37" t="s">
        <v>10</v>
      </c>
      <c r="F5" s="38"/>
      <c r="G5" s="39"/>
      <c r="H5" s="12"/>
      <c r="I5" s="52" t="s">
        <v>12</v>
      </c>
      <c r="J5" s="52"/>
      <c r="K5" s="52"/>
      <c r="L5" s="40" t="s">
        <v>15</v>
      </c>
      <c r="M5" s="40"/>
      <c r="N5" s="40"/>
      <c r="O5" s="40"/>
    </row>
    <row r="6" spans="1:15" ht="198.75" customHeight="1" x14ac:dyDescent="0.2">
      <c r="A6" s="36"/>
      <c r="B6" s="36"/>
      <c r="C6" s="59"/>
      <c r="D6" s="59"/>
      <c r="E6" s="26" t="s">
        <v>44</v>
      </c>
      <c r="F6" s="26" t="s">
        <v>45</v>
      </c>
      <c r="G6" s="26" t="s">
        <v>46</v>
      </c>
      <c r="H6" s="13" t="s">
        <v>5</v>
      </c>
      <c r="I6" s="13" t="s">
        <v>4</v>
      </c>
      <c r="J6" s="13" t="s">
        <v>3</v>
      </c>
      <c r="K6" s="13" t="s">
        <v>19</v>
      </c>
      <c r="L6" s="14" t="s">
        <v>20</v>
      </c>
      <c r="M6" s="13" t="s">
        <v>7</v>
      </c>
      <c r="N6" s="13" t="s">
        <v>8</v>
      </c>
      <c r="O6" s="13" t="s">
        <v>11</v>
      </c>
    </row>
    <row r="7" spans="1:15" ht="35.25" customHeight="1" x14ac:dyDescent="0.2">
      <c r="A7" s="31">
        <v>1</v>
      </c>
      <c r="B7" s="63" t="s">
        <v>25</v>
      </c>
      <c r="C7" s="31" t="s">
        <v>23</v>
      </c>
      <c r="D7" s="63">
        <v>500</v>
      </c>
      <c r="E7" s="57">
        <v>0.63</v>
      </c>
      <c r="F7" s="28">
        <v>0.66</v>
      </c>
      <c r="G7" s="28">
        <v>0.7</v>
      </c>
      <c r="H7" s="29"/>
      <c r="I7" s="2">
        <f t="shared" ref="I7:I8" si="0">AVERAGE(E7:G7)</f>
        <v>0.66333333333333333</v>
      </c>
      <c r="J7" s="2">
        <f t="shared" ref="J7:J8" si="1">SQRT(((SUM((POWER(G7-I7,2)),(POWER(F7-I7,2)),(POWER(E7-I7,2)))/(COLUMNS(E7:G7)-1))))</f>
        <v>3.5118845842842437E-2</v>
      </c>
      <c r="K7" s="2">
        <f t="shared" ref="K7:K8" si="2">J7/I7*100</f>
        <v>5.2942983682677038</v>
      </c>
      <c r="L7" s="2">
        <f t="shared" ref="L7:L8" si="3">((D7/3)*(SUM(E7:G7)))</f>
        <v>331.66666666666663</v>
      </c>
      <c r="M7" s="2">
        <f t="shared" ref="M7:M8" si="4">L7/D7</f>
        <v>0.66333333333333322</v>
      </c>
      <c r="N7" s="2">
        <f t="shared" ref="N7:N8" si="5">ROUNDDOWN(M7,2)</f>
        <v>0.66</v>
      </c>
      <c r="O7" s="2">
        <f t="shared" ref="O7:O8" si="6">N7*D7</f>
        <v>330</v>
      </c>
    </row>
    <row r="8" spans="1:15" ht="35.25" customHeight="1" x14ac:dyDescent="0.2">
      <c r="A8" s="31">
        <v>2</v>
      </c>
      <c r="B8" s="63" t="s">
        <v>26</v>
      </c>
      <c r="C8" s="31" t="s">
        <v>23</v>
      </c>
      <c r="D8" s="63">
        <v>500</v>
      </c>
      <c r="E8" s="57">
        <v>0.73</v>
      </c>
      <c r="F8" s="28">
        <v>0.81</v>
      </c>
      <c r="G8" s="28">
        <v>0.76</v>
      </c>
      <c r="H8" s="29"/>
      <c r="I8" s="2">
        <f t="shared" si="0"/>
        <v>0.76666666666666661</v>
      </c>
      <c r="J8" s="2">
        <f t="shared" si="1"/>
        <v>4.0414518843273836E-2</v>
      </c>
      <c r="K8" s="2">
        <f t="shared" si="2"/>
        <v>5.2714589795574573</v>
      </c>
      <c r="L8" s="2">
        <f t="shared" si="3"/>
        <v>383.33333333333326</v>
      </c>
      <c r="M8" s="2">
        <f t="shared" si="4"/>
        <v>0.7666666666666665</v>
      </c>
      <c r="N8" s="2">
        <f t="shared" si="5"/>
        <v>0.76</v>
      </c>
      <c r="O8" s="2">
        <f t="shared" si="6"/>
        <v>380</v>
      </c>
    </row>
    <row r="9" spans="1:15" ht="35.25" customHeight="1" x14ac:dyDescent="0.2">
      <c r="A9" s="31">
        <v>3</v>
      </c>
      <c r="B9" s="63" t="s">
        <v>27</v>
      </c>
      <c r="C9" s="31" t="s">
        <v>23</v>
      </c>
      <c r="D9" s="63">
        <v>500</v>
      </c>
      <c r="E9" s="57">
        <v>0.96</v>
      </c>
      <c r="F9" s="28">
        <v>1</v>
      </c>
      <c r="G9" s="28">
        <v>1.04</v>
      </c>
      <c r="H9" s="30"/>
      <c r="I9" s="2">
        <f t="shared" ref="I9:I20" si="7">AVERAGE(E9:G9)</f>
        <v>1</v>
      </c>
      <c r="J9" s="2">
        <f t="shared" ref="J9:J20" si="8">SQRT(((SUM((POWER(G9-I9,2)),(POWER(F9-I9,2)),(POWER(E9-I9,2)))/(COLUMNS(E9:G9)-1))))</f>
        <v>4.0000000000000036E-2</v>
      </c>
      <c r="K9" s="2">
        <f t="shared" ref="K9:K20" si="9">J9/I9*100</f>
        <v>4.0000000000000036</v>
      </c>
      <c r="L9" s="2">
        <f t="shared" ref="L9:L20" si="10">((D9/3)*(SUM(E9:G9)))</f>
        <v>500</v>
      </c>
      <c r="M9" s="2">
        <f t="shared" ref="M9:M20" si="11">L9/D9</f>
        <v>1</v>
      </c>
      <c r="N9" s="2">
        <f t="shared" ref="N9:N20" si="12">ROUNDDOWN(M9,2)</f>
        <v>1</v>
      </c>
      <c r="O9" s="2">
        <f t="shared" ref="O9:O20" si="13">N9*D9</f>
        <v>500</v>
      </c>
    </row>
    <row r="10" spans="1:15" ht="35.25" customHeight="1" x14ac:dyDescent="0.2">
      <c r="A10" s="31">
        <v>4</v>
      </c>
      <c r="B10" s="63" t="s">
        <v>47</v>
      </c>
      <c r="C10" s="31" t="s">
        <v>23</v>
      </c>
      <c r="D10" s="63">
        <v>500</v>
      </c>
      <c r="E10" s="57">
        <v>1.33</v>
      </c>
      <c r="F10" s="28">
        <v>1.44</v>
      </c>
      <c r="G10" s="28">
        <v>1.42</v>
      </c>
      <c r="H10" s="30"/>
      <c r="I10" s="2">
        <f t="shared" si="7"/>
        <v>1.3966666666666665</v>
      </c>
      <c r="J10" s="2">
        <f t="shared" si="8"/>
        <v>5.8594652770823076E-2</v>
      </c>
      <c r="K10" s="2">
        <f t="shared" si="9"/>
        <v>4.1953212007749219</v>
      </c>
      <c r="L10" s="2">
        <f t="shared" si="10"/>
        <v>698.33333333333326</v>
      </c>
      <c r="M10" s="2">
        <f t="shared" si="11"/>
        <v>1.3966666666666665</v>
      </c>
      <c r="N10" s="2">
        <f t="shared" si="12"/>
        <v>1.39</v>
      </c>
      <c r="O10" s="2">
        <f t="shared" si="13"/>
        <v>695</v>
      </c>
    </row>
    <row r="11" spans="1:15" ht="35.25" customHeight="1" x14ac:dyDescent="0.2">
      <c r="A11" s="31">
        <v>5</v>
      </c>
      <c r="B11" s="63" t="s">
        <v>28</v>
      </c>
      <c r="C11" s="31" t="s">
        <v>23</v>
      </c>
      <c r="D11" s="63">
        <v>400</v>
      </c>
      <c r="E11" s="57">
        <v>1.1299999999999999</v>
      </c>
      <c r="F11" s="28">
        <v>1.1599999999999999</v>
      </c>
      <c r="G11" s="28">
        <v>1.21</v>
      </c>
      <c r="H11" s="30"/>
      <c r="I11" s="2">
        <f t="shared" si="7"/>
        <v>1.1666666666666667</v>
      </c>
      <c r="J11" s="2">
        <f t="shared" si="8"/>
        <v>4.0414518843273843E-2</v>
      </c>
      <c r="K11" s="2">
        <f t="shared" si="9"/>
        <v>3.4641016151377579</v>
      </c>
      <c r="L11" s="2">
        <f t="shared" si="10"/>
        <v>466.66666666666669</v>
      </c>
      <c r="M11" s="2">
        <f t="shared" si="11"/>
        <v>1.1666666666666667</v>
      </c>
      <c r="N11" s="2">
        <f t="shared" si="12"/>
        <v>1.1599999999999999</v>
      </c>
      <c r="O11" s="2">
        <f t="shared" si="13"/>
        <v>463.99999999999994</v>
      </c>
    </row>
    <row r="12" spans="1:15" ht="35.25" customHeight="1" x14ac:dyDescent="0.2">
      <c r="A12" s="31">
        <v>6</v>
      </c>
      <c r="B12" s="63" t="s">
        <v>29</v>
      </c>
      <c r="C12" s="31" t="s">
        <v>23</v>
      </c>
      <c r="D12" s="63">
        <v>400</v>
      </c>
      <c r="E12" s="57">
        <v>1.7</v>
      </c>
      <c r="F12" s="28">
        <v>1.82</v>
      </c>
      <c r="G12" s="28">
        <v>1.79</v>
      </c>
      <c r="H12" s="30"/>
      <c r="I12" s="2">
        <f t="shared" si="7"/>
        <v>1.7700000000000002</v>
      </c>
      <c r="J12" s="2">
        <f t="shared" si="8"/>
        <v>6.2449979983984036E-2</v>
      </c>
      <c r="K12" s="2">
        <f t="shared" si="9"/>
        <v>3.5282474567222617</v>
      </c>
      <c r="L12" s="2">
        <f t="shared" si="10"/>
        <v>708.00000000000011</v>
      </c>
      <c r="M12" s="2">
        <f t="shared" si="11"/>
        <v>1.7700000000000002</v>
      </c>
      <c r="N12" s="2">
        <f t="shared" si="12"/>
        <v>1.77</v>
      </c>
      <c r="O12" s="2">
        <f t="shared" si="13"/>
        <v>708</v>
      </c>
    </row>
    <row r="13" spans="1:15" ht="35.25" customHeight="1" x14ac:dyDescent="0.2">
      <c r="A13" s="31">
        <v>7</v>
      </c>
      <c r="B13" s="63" t="s">
        <v>30</v>
      </c>
      <c r="C13" s="31" t="s">
        <v>23</v>
      </c>
      <c r="D13" s="63">
        <v>400</v>
      </c>
      <c r="E13" s="57">
        <v>1</v>
      </c>
      <c r="F13" s="28">
        <v>1.07</v>
      </c>
      <c r="G13" s="28">
        <v>1.07</v>
      </c>
      <c r="H13" s="30"/>
      <c r="I13" s="2">
        <f t="shared" si="7"/>
        <v>1.0466666666666669</v>
      </c>
      <c r="J13" s="2">
        <f t="shared" si="8"/>
        <v>4.0414518843273836E-2</v>
      </c>
      <c r="K13" s="2">
        <f t="shared" si="9"/>
        <v>3.8612597620962261</v>
      </c>
      <c r="L13" s="2">
        <f t="shared" si="10"/>
        <v>418.6666666666668</v>
      </c>
      <c r="M13" s="2">
        <f t="shared" si="11"/>
        <v>1.0466666666666671</v>
      </c>
      <c r="N13" s="2">
        <f t="shared" si="12"/>
        <v>1.04</v>
      </c>
      <c r="O13" s="2">
        <f t="shared" si="13"/>
        <v>416</v>
      </c>
    </row>
    <row r="14" spans="1:15" ht="35.25" customHeight="1" x14ac:dyDescent="0.2">
      <c r="A14" s="31">
        <v>8</v>
      </c>
      <c r="B14" s="63" t="s">
        <v>31</v>
      </c>
      <c r="C14" s="31" t="s">
        <v>23</v>
      </c>
      <c r="D14" s="63">
        <v>400</v>
      </c>
      <c r="E14" s="57">
        <v>1.44</v>
      </c>
      <c r="F14" s="28">
        <v>1.51</v>
      </c>
      <c r="G14" s="28">
        <v>1.56</v>
      </c>
      <c r="H14" s="30"/>
      <c r="I14" s="2">
        <f t="shared" si="7"/>
        <v>1.5033333333333332</v>
      </c>
      <c r="J14" s="2">
        <f t="shared" si="8"/>
        <v>6.0277137733417134E-2</v>
      </c>
      <c r="K14" s="2">
        <f t="shared" si="9"/>
        <v>4.0095657028880582</v>
      </c>
      <c r="L14" s="2">
        <f t="shared" si="10"/>
        <v>601.33333333333337</v>
      </c>
      <c r="M14" s="2">
        <f t="shared" si="11"/>
        <v>1.5033333333333334</v>
      </c>
      <c r="N14" s="2">
        <f t="shared" si="12"/>
        <v>1.5</v>
      </c>
      <c r="O14" s="2">
        <f t="shared" si="13"/>
        <v>600</v>
      </c>
    </row>
    <row r="15" spans="1:15" ht="35.25" customHeight="1" x14ac:dyDescent="0.2">
      <c r="A15" s="31">
        <v>9</v>
      </c>
      <c r="B15" s="63" t="s">
        <v>32</v>
      </c>
      <c r="C15" s="31" t="s">
        <v>23</v>
      </c>
      <c r="D15" s="63">
        <v>500</v>
      </c>
      <c r="E15" s="57">
        <v>0.64</v>
      </c>
      <c r="F15" s="28">
        <v>0.68</v>
      </c>
      <c r="G15" s="28">
        <v>0.65</v>
      </c>
      <c r="H15" s="30"/>
      <c r="I15" s="2">
        <f t="shared" si="7"/>
        <v>0.65666666666666673</v>
      </c>
      <c r="J15" s="2">
        <f t="shared" si="8"/>
        <v>2.0816659994661344E-2</v>
      </c>
      <c r="K15" s="2">
        <f t="shared" si="9"/>
        <v>3.1700497453799001</v>
      </c>
      <c r="L15" s="2">
        <f t="shared" si="10"/>
        <v>328.33333333333337</v>
      </c>
      <c r="M15" s="2">
        <f t="shared" si="11"/>
        <v>0.65666666666666673</v>
      </c>
      <c r="N15" s="2">
        <f t="shared" si="12"/>
        <v>0.65</v>
      </c>
      <c r="O15" s="2">
        <f t="shared" si="13"/>
        <v>325</v>
      </c>
    </row>
    <row r="16" spans="1:15" ht="35.25" customHeight="1" x14ac:dyDescent="0.2">
      <c r="A16" s="31">
        <v>10</v>
      </c>
      <c r="B16" s="63" t="s">
        <v>33</v>
      </c>
      <c r="C16" s="31" t="s">
        <v>23</v>
      </c>
      <c r="D16" s="63">
        <v>500</v>
      </c>
      <c r="E16" s="57">
        <v>0.78</v>
      </c>
      <c r="F16" s="28">
        <v>0.87</v>
      </c>
      <c r="G16" s="28">
        <v>0.88</v>
      </c>
      <c r="H16" s="30"/>
      <c r="I16" s="2">
        <f t="shared" si="7"/>
        <v>0.84333333333333327</v>
      </c>
      <c r="J16" s="2">
        <f t="shared" si="8"/>
        <v>5.507570547286101E-2</v>
      </c>
      <c r="K16" s="2">
        <f t="shared" si="9"/>
        <v>6.5307160639756141</v>
      </c>
      <c r="L16" s="2">
        <f t="shared" si="10"/>
        <v>421.66666666666663</v>
      </c>
      <c r="M16" s="2">
        <f t="shared" si="11"/>
        <v>0.84333333333333327</v>
      </c>
      <c r="N16" s="2">
        <f t="shared" si="12"/>
        <v>0.84</v>
      </c>
      <c r="O16" s="2">
        <f t="shared" si="13"/>
        <v>420</v>
      </c>
    </row>
    <row r="17" spans="1:16" ht="35.25" customHeight="1" x14ac:dyDescent="0.2">
      <c r="A17" s="31">
        <v>11</v>
      </c>
      <c r="B17" s="63" t="s">
        <v>34</v>
      </c>
      <c r="C17" s="31" t="s">
        <v>23</v>
      </c>
      <c r="D17" s="63">
        <v>500</v>
      </c>
      <c r="E17" s="57">
        <v>0.94</v>
      </c>
      <c r="F17" s="28">
        <v>0.99</v>
      </c>
      <c r="G17" s="28">
        <v>1.04</v>
      </c>
      <c r="H17" s="30"/>
      <c r="I17" s="2">
        <f t="shared" si="7"/>
        <v>0.98999999999999988</v>
      </c>
      <c r="J17" s="2">
        <f t="shared" si="8"/>
        <v>5.0000000000000051E-2</v>
      </c>
      <c r="K17" s="2">
        <f t="shared" si="9"/>
        <v>5.0505050505050564</v>
      </c>
      <c r="L17" s="2">
        <f t="shared" si="10"/>
        <v>494.99999999999994</v>
      </c>
      <c r="M17" s="2">
        <f t="shared" si="11"/>
        <v>0.98999999999999988</v>
      </c>
      <c r="N17" s="2">
        <f t="shared" si="12"/>
        <v>0.99</v>
      </c>
      <c r="O17" s="2">
        <f t="shared" si="13"/>
        <v>495</v>
      </c>
    </row>
    <row r="18" spans="1:16" s="56" customFormat="1" ht="35.25" customHeight="1" x14ac:dyDescent="0.2">
      <c r="A18" s="64">
        <v>12</v>
      </c>
      <c r="B18" s="65" t="s">
        <v>48</v>
      </c>
      <c r="C18" s="64" t="s">
        <v>23</v>
      </c>
      <c r="D18" s="65">
        <v>500</v>
      </c>
      <c r="E18" s="58">
        <v>1.33</v>
      </c>
      <c r="F18" s="53">
        <v>1.39</v>
      </c>
      <c r="G18" s="53">
        <v>1.38</v>
      </c>
      <c r="H18" s="54"/>
      <c r="I18" s="55">
        <f t="shared" si="7"/>
        <v>1.3666666666666665</v>
      </c>
      <c r="J18" s="55">
        <f t="shared" si="8"/>
        <v>3.2145502536643084E-2</v>
      </c>
      <c r="K18" s="55">
        <f t="shared" si="9"/>
        <v>2.3521099417055917</v>
      </c>
      <c r="L18" s="55">
        <f t="shared" si="10"/>
        <v>683.33333333333326</v>
      </c>
      <c r="M18" s="55">
        <f t="shared" si="11"/>
        <v>1.3666666666666665</v>
      </c>
      <c r="N18" s="55">
        <f t="shared" si="12"/>
        <v>1.36</v>
      </c>
      <c r="O18" s="55">
        <f t="shared" si="13"/>
        <v>680</v>
      </c>
    </row>
    <row r="19" spans="1:16" ht="35.25" customHeight="1" x14ac:dyDescent="0.2">
      <c r="A19" s="31">
        <v>13</v>
      </c>
      <c r="B19" s="63" t="s">
        <v>35</v>
      </c>
      <c r="C19" s="31" t="s">
        <v>23</v>
      </c>
      <c r="D19" s="63">
        <v>200</v>
      </c>
      <c r="E19" s="57">
        <v>1.58</v>
      </c>
      <c r="F19" s="28">
        <v>1.64</v>
      </c>
      <c r="G19" s="28">
        <v>1.71</v>
      </c>
      <c r="H19" s="30"/>
      <c r="I19" s="2">
        <f t="shared" si="7"/>
        <v>1.6433333333333333</v>
      </c>
      <c r="J19" s="2">
        <f t="shared" si="8"/>
        <v>6.5064070986477068E-2</v>
      </c>
      <c r="K19" s="2">
        <f t="shared" si="9"/>
        <v>3.9592740965401871</v>
      </c>
      <c r="L19" s="2">
        <f t="shared" si="10"/>
        <v>328.66666666666669</v>
      </c>
      <c r="M19" s="2">
        <f t="shared" si="11"/>
        <v>1.6433333333333335</v>
      </c>
      <c r="N19" s="2">
        <f t="shared" si="12"/>
        <v>1.64</v>
      </c>
      <c r="O19" s="2">
        <f t="shared" si="13"/>
        <v>328</v>
      </c>
    </row>
    <row r="20" spans="1:16" ht="35.25" customHeight="1" x14ac:dyDescent="0.2">
      <c r="A20" s="31">
        <v>14</v>
      </c>
      <c r="B20" s="63" t="s">
        <v>36</v>
      </c>
      <c r="C20" s="31" t="s">
        <v>23</v>
      </c>
      <c r="D20" s="63">
        <v>200</v>
      </c>
      <c r="E20" s="57">
        <v>2.4300000000000002</v>
      </c>
      <c r="F20" s="28">
        <v>2.48</v>
      </c>
      <c r="G20" s="28">
        <v>2.6</v>
      </c>
      <c r="H20" s="30"/>
      <c r="I20" s="2">
        <f t="shared" si="7"/>
        <v>2.5033333333333334</v>
      </c>
      <c r="J20" s="2">
        <f t="shared" si="8"/>
        <v>8.7368949480541025E-2</v>
      </c>
      <c r="K20" s="2">
        <f t="shared" si="9"/>
        <v>3.4901045065462459</v>
      </c>
      <c r="L20" s="2">
        <f t="shared" si="10"/>
        <v>500.66666666666669</v>
      </c>
      <c r="M20" s="2">
        <f t="shared" si="11"/>
        <v>2.5033333333333334</v>
      </c>
      <c r="N20" s="2">
        <f t="shared" si="12"/>
        <v>2.5</v>
      </c>
      <c r="O20" s="2">
        <f t="shared" si="13"/>
        <v>500</v>
      </c>
    </row>
    <row r="21" spans="1:16" ht="35.25" customHeight="1" x14ac:dyDescent="0.2">
      <c r="A21" s="31">
        <v>15</v>
      </c>
      <c r="B21" s="63" t="s">
        <v>37</v>
      </c>
      <c r="C21" s="31" t="s">
        <v>23</v>
      </c>
      <c r="D21" s="63">
        <v>200</v>
      </c>
      <c r="E21" s="57">
        <v>1.58</v>
      </c>
      <c r="F21" s="28">
        <v>1.74</v>
      </c>
      <c r="G21" s="28">
        <v>1.69</v>
      </c>
      <c r="H21" s="30"/>
      <c r="I21" s="2">
        <f t="shared" ref="I21:I27" si="14">AVERAGE(E21:G21)</f>
        <v>1.67</v>
      </c>
      <c r="J21" s="2">
        <f t="shared" ref="J21:J27" si="15">SQRT(((SUM((POWER(G21-I21,2)),(POWER(F21-I21,2)),(POWER(E21-I21,2)))/(COLUMNS(E21:G21)-1))))</f>
        <v>8.185352771872445E-2</v>
      </c>
      <c r="K21" s="2">
        <f t="shared" ref="K21:K27" si="16">J21/I21*100</f>
        <v>4.9014088454326021</v>
      </c>
      <c r="L21" s="2">
        <f t="shared" ref="L21:L27" si="17">((D21/3)*(SUM(E21:G21)))</f>
        <v>334</v>
      </c>
      <c r="M21" s="2">
        <f t="shared" ref="M21:M27" si="18">L21/D21</f>
        <v>1.67</v>
      </c>
      <c r="N21" s="2">
        <f t="shared" ref="N21:N27" si="19">ROUNDDOWN(M21,2)</f>
        <v>1.67</v>
      </c>
      <c r="O21" s="2">
        <f t="shared" ref="O21:O27" si="20">N21*D21</f>
        <v>334</v>
      </c>
    </row>
    <row r="22" spans="1:16" ht="35.25" customHeight="1" x14ac:dyDescent="0.2">
      <c r="A22" s="31">
        <v>16</v>
      </c>
      <c r="B22" s="63" t="s">
        <v>38</v>
      </c>
      <c r="C22" s="31" t="s">
        <v>23</v>
      </c>
      <c r="D22" s="63">
        <v>200</v>
      </c>
      <c r="E22" s="57">
        <v>1.61</v>
      </c>
      <c r="F22" s="28">
        <v>1.88</v>
      </c>
      <c r="G22" s="28">
        <v>1.69</v>
      </c>
      <c r="H22" s="30"/>
      <c r="I22" s="2">
        <f t="shared" si="14"/>
        <v>1.7266666666666666</v>
      </c>
      <c r="J22" s="2">
        <f t="shared" si="15"/>
        <v>0.13868429375143138</v>
      </c>
      <c r="K22" s="2">
        <f t="shared" si="16"/>
        <v>8.0319089045230516</v>
      </c>
      <c r="L22" s="2">
        <f t="shared" si="17"/>
        <v>345.33333333333331</v>
      </c>
      <c r="M22" s="2">
        <f t="shared" si="18"/>
        <v>1.7266666666666666</v>
      </c>
      <c r="N22" s="2">
        <f t="shared" si="19"/>
        <v>1.72</v>
      </c>
      <c r="O22" s="2">
        <f t="shared" si="20"/>
        <v>344</v>
      </c>
    </row>
    <row r="23" spans="1:16" ht="35.25" customHeight="1" x14ac:dyDescent="0.2">
      <c r="A23" s="31">
        <v>17</v>
      </c>
      <c r="B23" s="63" t="s">
        <v>39</v>
      </c>
      <c r="C23" s="31" t="s">
        <v>23</v>
      </c>
      <c r="D23" s="63">
        <v>200</v>
      </c>
      <c r="E23" s="57">
        <v>1.49</v>
      </c>
      <c r="F23" s="28">
        <v>1.68</v>
      </c>
      <c r="G23" s="28">
        <v>1.59</v>
      </c>
      <c r="H23" s="30"/>
      <c r="I23" s="2">
        <f t="shared" si="14"/>
        <v>1.5866666666666667</v>
      </c>
      <c r="J23" s="2">
        <f t="shared" si="15"/>
        <v>9.5043849529221652E-2</v>
      </c>
      <c r="K23" s="2">
        <f t="shared" si="16"/>
        <v>5.9901585837744742</v>
      </c>
      <c r="L23" s="2">
        <f t="shared" si="17"/>
        <v>317.33333333333331</v>
      </c>
      <c r="M23" s="2">
        <f t="shared" si="18"/>
        <v>1.5866666666666667</v>
      </c>
      <c r="N23" s="2">
        <f t="shared" si="19"/>
        <v>1.58</v>
      </c>
      <c r="O23" s="2">
        <f t="shared" si="20"/>
        <v>316</v>
      </c>
    </row>
    <row r="24" spans="1:16" ht="35.25" customHeight="1" x14ac:dyDescent="0.2">
      <c r="A24" s="31">
        <v>18</v>
      </c>
      <c r="B24" s="63" t="s">
        <v>40</v>
      </c>
      <c r="C24" s="31" t="s">
        <v>23</v>
      </c>
      <c r="D24" s="63">
        <v>100</v>
      </c>
      <c r="E24" s="57">
        <v>1.95</v>
      </c>
      <c r="F24" s="28">
        <v>2.16</v>
      </c>
      <c r="G24" s="28">
        <v>2.1800000000000002</v>
      </c>
      <c r="H24" s="30"/>
      <c r="I24" s="2">
        <f t="shared" si="14"/>
        <v>2.0966666666666671</v>
      </c>
      <c r="J24" s="2">
        <f t="shared" si="15"/>
        <v>0.12741009902410941</v>
      </c>
      <c r="K24" s="2">
        <f t="shared" si="16"/>
        <v>6.0767932761896368</v>
      </c>
      <c r="L24" s="2">
        <f t="shared" si="17"/>
        <v>209.66666666666671</v>
      </c>
      <c r="M24" s="2">
        <f t="shared" si="18"/>
        <v>2.0966666666666671</v>
      </c>
      <c r="N24" s="2">
        <f t="shared" si="19"/>
        <v>2.09</v>
      </c>
      <c r="O24" s="2">
        <f t="shared" si="20"/>
        <v>209</v>
      </c>
    </row>
    <row r="25" spans="1:16" ht="35.25" customHeight="1" x14ac:dyDescent="0.2">
      <c r="A25" s="31">
        <v>19</v>
      </c>
      <c r="B25" s="63" t="s">
        <v>41</v>
      </c>
      <c r="C25" s="31" t="s">
        <v>23</v>
      </c>
      <c r="D25" s="63">
        <v>10</v>
      </c>
      <c r="E25" s="57">
        <v>401.19</v>
      </c>
      <c r="F25" s="28">
        <v>417.24</v>
      </c>
      <c r="G25" s="28">
        <v>432.48</v>
      </c>
      <c r="H25" s="30"/>
      <c r="I25" s="2">
        <f t="shared" si="14"/>
        <v>416.97</v>
      </c>
      <c r="J25" s="2">
        <f t="shared" si="15"/>
        <v>15.64674726580577</v>
      </c>
      <c r="K25" s="2">
        <f t="shared" si="16"/>
        <v>3.7524875328694556</v>
      </c>
      <c r="L25" s="2">
        <f t="shared" si="17"/>
        <v>4169.7000000000007</v>
      </c>
      <c r="M25" s="2">
        <f t="shared" si="18"/>
        <v>416.97000000000008</v>
      </c>
      <c r="N25" s="2">
        <f t="shared" si="19"/>
        <v>416.97</v>
      </c>
      <c r="O25" s="2">
        <f t="shared" si="20"/>
        <v>4169.7000000000007</v>
      </c>
    </row>
    <row r="26" spans="1:16" ht="42" customHeight="1" x14ac:dyDescent="0.2">
      <c r="A26" s="31">
        <v>20</v>
      </c>
      <c r="B26" s="63" t="s">
        <v>42</v>
      </c>
      <c r="C26" s="31" t="s">
        <v>23</v>
      </c>
      <c r="D26" s="63">
        <v>10</v>
      </c>
      <c r="E26" s="57">
        <v>266.76</v>
      </c>
      <c r="F26" s="28">
        <v>285.17</v>
      </c>
      <c r="G26" s="28">
        <v>280.10000000000002</v>
      </c>
      <c r="H26" s="30"/>
      <c r="I26" s="2">
        <f t="shared" si="14"/>
        <v>277.34333333333336</v>
      </c>
      <c r="J26" s="2">
        <f t="shared" si="15"/>
        <v>9.5095443283752363</v>
      </c>
      <c r="K26" s="2">
        <f t="shared" si="16"/>
        <v>3.4287985992242711</v>
      </c>
      <c r="L26" s="2">
        <f t="shared" si="17"/>
        <v>2773.4333333333338</v>
      </c>
      <c r="M26" s="2">
        <f t="shared" si="18"/>
        <v>277.34333333333336</v>
      </c>
      <c r="N26" s="2">
        <f t="shared" si="19"/>
        <v>277.33999999999997</v>
      </c>
      <c r="O26" s="2">
        <f t="shared" si="20"/>
        <v>2773.3999999999996</v>
      </c>
    </row>
    <row r="27" spans="1:16" ht="51" customHeight="1" x14ac:dyDescent="0.2">
      <c r="A27" s="31">
        <v>21</v>
      </c>
      <c r="B27" s="63" t="s">
        <v>43</v>
      </c>
      <c r="C27" s="31" t="s">
        <v>23</v>
      </c>
      <c r="D27" s="63">
        <v>2</v>
      </c>
      <c r="E27" s="57">
        <v>863.75</v>
      </c>
      <c r="F27" s="28">
        <v>885.34</v>
      </c>
      <c r="G27" s="28">
        <v>958.76</v>
      </c>
      <c r="H27" s="30"/>
      <c r="I27" s="2">
        <f t="shared" si="14"/>
        <v>902.61666666666679</v>
      </c>
      <c r="J27" s="2">
        <f t="shared" si="15"/>
        <v>49.805496015332807</v>
      </c>
      <c r="K27" s="2">
        <f t="shared" si="16"/>
        <v>5.5179012148382816</v>
      </c>
      <c r="L27" s="2">
        <f t="shared" si="17"/>
        <v>1805.2333333333336</v>
      </c>
      <c r="M27" s="2">
        <f t="shared" si="18"/>
        <v>902.61666666666679</v>
      </c>
      <c r="N27" s="2">
        <f t="shared" si="19"/>
        <v>902.61</v>
      </c>
      <c r="O27" s="2">
        <f t="shared" si="20"/>
        <v>1805.22</v>
      </c>
    </row>
    <row r="28" spans="1:16" ht="25.5" customHeight="1" x14ac:dyDescent="0.2">
      <c r="A28" s="32"/>
      <c r="B28" s="60" t="s">
        <v>22</v>
      </c>
      <c r="C28" s="61"/>
      <c r="D28" s="62"/>
      <c r="E28" s="27">
        <f>SUMPRODUCT(E7:E27,D7:D27)</f>
        <v>16118</v>
      </c>
      <c r="F28" s="27">
        <f>SUMPRODUCT(F7:F27,D7:D27)</f>
        <v>17038.78</v>
      </c>
      <c r="G28" s="27">
        <f>SUMPRODUCT(G7:G27,D7:D27)</f>
        <v>17304.32</v>
      </c>
      <c r="H28" s="2" t="s">
        <v>6</v>
      </c>
      <c r="I28" s="2"/>
      <c r="J28" s="2"/>
      <c r="K28" s="2"/>
      <c r="L28" s="2"/>
      <c r="M28" s="2"/>
      <c r="N28" s="2"/>
      <c r="O28" s="2">
        <f>SUM(O7:O27)</f>
        <v>16792.32</v>
      </c>
      <c r="P28" s="25"/>
    </row>
    <row r="29" spans="1:16" s="15" customFormat="1" ht="51" customHeight="1" x14ac:dyDescent="0.25">
      <c r="A29" s="33" t="s">
        <v>50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 t="e">
        <f>SUM(#REF!)</f>
        <v>#REF!</v>
      </c>
    </row>
    <row r="30" spans="1:16" s="15" customFormat="1" ht="48.75" customHeight="1" x14ac:dyDescent="0.25">
      <c r="A30" s="41" t="s">
        <v>21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s="15" customFormat="1" ht="31.5" customHeight="1" x14ac:dyDescent="0.25">
      <c r="A31" s="43" t="s">
        <v>13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6" s="15" customFormat="1" ht="33" customHeight="1" x14ac:dyDescent="0.25">
      <c r="A32" s="35" t="s">
        <v>51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s="15" customFormat="1" ht="10.5" customHeight="1" x14ac:dyDescent="0.25">
      <c r="A33" s="16"/>
      <c r="B33" s="16"/>
      <c r="C33" s="16"/>
      <c r="D33" s="16"/>
      <c r="E33" s="17"/>
      <c r="F33" s="17"/>
      <c r="G33" s="17"/>
      <c r="H33" s="16"/>
      <c r="I33" s="16"/>
      <c r="J33" s="16"/>
      <c r="K33" s="16"/>
      <c r="L33" s="16"/>
      <c r="M33" s="16"/>
      <c r="N33" s="16"/>
      <c r="O33" s="16"/>
    </row>
    <row r="34" spans="1:15" s="15" customFormat="1" ht="9.75" customHeight="1" x14ac:dyDescent="0.3">
      <c r="A34" s="18"/>
      <c r="B34" s="18"/>
      <c r="C34" s="18"/>
      <c r="D34" s="6"/>
      <c r="E34" s="19"/>
      <c r="F34" s="20"/>
      <c r="G34" s="21"/>
      <c r="H34" s="22"/>
      <c r="I34" s="22"/>
      <c r="J34" s="22"/>
      <c r="K34" s="22"/>
      <c r="L34" s="22"/>
      <c r="M34" s="22"/>
      <c r="N34" s="22"/>
      <c r="O34" s="22"/>
    </row>
    <row r="35" spans="1:15" s="23" customFormat="1" ht="11.25" customHeight="1" x14ac:dyDescent="0.25">
      <c r="A35" s="9"/>
      <c r="B35" s="9"/>
      <c r="C35" s="9"/>
      <c r="D35" s="9"/>
      <c r="E35" s="24"/>
      <c r="F35" s="24"/>
      <c r="G35" s="24"/>
      <c r="H35" s="9"/>
      <c r="I35" s="9"/>
      <c r="J35" s="9"/>
      <c r="K35" s="9"/>
      <c r="L35" s="9"/>
      <c r="M35" s="9"/>
      <c r="N35" s="9"/>
      <c r="O35" s="9"/>
    </row>
    <row r="36" spans="1:15" s="9" customFormat="1" ht="15.75" x14ac:dyDescent="0.25">
      <c r="A36" s="5"/>
      <c r="B36" s="5"/>
      <c r="C36" s="5"/>
      <c r="D36" s="5"/>
      <c r="E36" s="25"/>
      <c r="F36" s="25"/>
      <c r="G36" s="25"/>
      <c r="H36" s="5"/>
      <c r="I36" s="5"/>
      <c r="J36" s="5"/>
      <c r="K36" s="5"/>
      <c r="L36" s="5"/>
      <c r="M36" s="5"/>
      <c r="N36" s="5"/>
      <c r="O36" s="5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29:O29"/>
    <mergeCell ref="A32:O32"/>
    <mergeCell ref="D5:D6"/>
    <mergeCell ref="E5:G5"/>
    <mergeCell ref="C5:C6"/>
    <mergeCell ref="L5:O5"/>
    <mergeCell ref="A30:O30"/>
    <mergeCell ref="A31:O31"/>
  </mergeCells>
  <phoneticPr fontId="0" type="noConversion"/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1">
        <v>2</v>
      </c>
      <c r="C2" s="1">
        <v>4800</v>
      </c>
      <c r="D2" s="1">
        <f>B2*C2</f>
        <v>9600</v>
      </c>
      <c r="E2" s="1"/>
    </row>
    <row r="3" spans="1:5" x14ac:dyDescent="0.25">
      <c r="A3">
        <v>2</v>
      </c>
      <c r="B3" s="1">
        <v>3</v>
      </c>
      <c r="C3" s="1">
        <v>5000</v>
      </c>
      <c r="D3" s="1">
        <f>B3*C3</f>
        <v>15000</v>
      </c>
      <c r="E3" s="1"/>
    </row>
    <row r="4" spans="1:5" x14ac:dyDescent="0.25">
      <c r="A4">
        <v>3</v>
      </c>
      <c r="B4" s="1">
        <v>3</v>
      </c>
      <c r="C4" s="1">
        <v>5000</v>
      </c>
      <c r="D4" s="1">
        <f t="shared" ref="D4:D5" si="0">B4*C4</f>
        <v>15000</v>
      </c>
      <c r="E4" s="1"/>
    </row>
    <row r="5" spans="1:5" x14ac:dyDescent="0.25">
      <c r="A5">
        <v>4</v>
      </c>
      <c r="B5" s="1">
        <v>3</v>
      </c>
      <c r="C5" s="1">
        <v>5000</v>
      </c>
      <c r="D5" s="1">
        <f t="shared" si="0"/>
        <v>15000</v>
      </c>
      <c r="E5" s="1"/>
    </row>
    <row r="6" spans="1:5" x14ac:dyDescent="0.25">
      <c r="D6" s="1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2026-05-07T12:52:38Z</cp:lastPrinted>
  <dcterms:created xsi:type="dcterms:W3CDTF">2014-01-15T18:15:09Z</dcterms:created>
  <dcterms:modified xsi:type="dcterms:W3CDTF">2026-06-29T06:58:08Z</dcterms:modified>
</cp:coreProperties>
</file>