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ckupserver\Обмен-ГЗ\Цюрик О.П,\ЗАКУПКИ 2026\Мамонтов С.В\Щит\"/>
    </mc:Choice>
  </mc:AlternateContent>
  <bookViews>
    <workbookView xWindow="0" yWindow="0" windowWidth="28800" windowHeight="12435"/>
  </bookViews>
  <sheets>
    <sheet name="НМЦК" sheetId="4" r:id="rId1"/>
  </sheets>
  <definedNames>
    <definedName name="_xlnm.Print_Area" localSheetId="0">НМЦК!$A$1:$R$14</definedName>
  </definedNames>
  <calcPr calcId="152511"/>
</workbook>
</file>

<file path=xl/calcChain.xml><?xml version="1.0" encoding="utf-8"?>
<calcChain xmlns="http://schemas.openxmlformats.org/spreadsheetml/2006/main">
  <c r="Q5" i="4" l="1"/>
  <c r="P5" i="4"/>
  <c r="O5" i="4"/>
  <c r="K5" i="4"/>
  <c r="L5" i="4" s="1"/>
  <c r="M5" i="4" s="1"/>
  <c r="N5" i="4" s="1"/>
  <c r="H5" i="4"/>
  <c r="I5" i="4" s="1"/>
  <c r="J5" i="4" s="1"/>
  <c r="Q6" i="4" l="1"/>
  <c r="O6" i="4"/>
  <c r="P6" i="4"/>
  <c r="N6" i="4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<sst xmlns="http://schemas.openxmlformats.org/spreadsheetml/2006/main" count="26" uniqueCount="26">
  <si>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</si>
  <si>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</si>
  <si>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</si>
  <si>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</si>
  <si>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</si>
  <si>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</si>
  <si>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</si>
  <si>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В результате проведенного расчета Н(М)ЦК, ЦКЕП контракта составила, руб.:</t>
  </si>
  <si>
    <t>Цена за единицу изм. (руб.)</t>
  </si>
  <si>
    <t>Источник информации о цене (руб./ед.изм.)</t>
  </si>
  <si>
    <t>Однородность совокупности значений выявленных цен, используемых в расчете НМЦК</t>
  </si>
  <si>
    <t>НМЦК, определенная методом сопоставимых рыночных цен (анализа рынка)</t>
  </si>
  <si>
    <t>Цена за единицу изм. с округлением до сотых долей после запятой (руб.)</t>
  </si>
  <si>
    <t>НМЦК с учетом округления цены за единицу (руб.)</t>
  </si>
  <si>
    <t>НМЦК Поставщик №1</t>
  </si>
  <si>
    <t>НМЦК Поставщик №2</t>
  </si>
  <si>
    <t>НМЦК Поставщик №3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</si>
  <si>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</si>
  <si>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</si>
  <si>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Поставщик 1                  Коммерческое предложение № б/н от 27.07.2026
</t>
  </si>
  <si>
    <t>Щит ЩРн-12з0 74 У2 IP54</t>
  </si>
  <si>
    <t xml:space="preserve">Поставщик 2                  Счёт № Счт-06686 от 27.07.2026
</t>
  </si>
  <si>
    <t>Поставщик 3                   Коммерческое предложение № б/н от 28.07.2026</t>
  </si>
  <si>
    <t>шт</t>
  </si>
  <si>
    <t xml:space="preserve">                                 Приложение № 2 </t>
  </si>
  <si>
    <r>
      <t>Начальная (максимальная) цена контракта определена методом сопоставимых рыночных цен (анализа рынка) данной продукции.
В целях улучшения экономических показателей учреждения и руководствуясь ст.28 и ст.34 БК РФ начальная цена определена как наименьшая из предложенных, потенциальными участниками размещения заказа:
Начальная максимальная цена составляет:
7 867</t>
    </r>
    <r>
      <rPr>
        <sz val="14"/>
        <rFont val="Times New Roman"/>
        <family val="1"/>
        <charset val="204"/>
      </rPr>
      <t xml:space="preserve"> (семь тысяч восемьсот шестьдесят семь) рублей 38 копеек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</si>
</sst>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8" fillId="0" borderId="0" xfId="0" applyFont="1"/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2" fontId="9" fillId="0" borderId="0" xfId="0" applyNumberFormat="1" applyFont="1" applyAlignment="1">
      <alignment vertical="center"/>
    </xf>
    <xf numFmtId="4" fontId="9" fillId="0" borderId="1" xfId="0" applyNumberFormat="1" applyFont="1" applyBorder="1"/>
    <xf numFmtId="0" fontId="14" fillId="0" borderId="1" xfId="0" applyFont="1" applyBorder="1" applyAlignment="1">
      <alignment horizontal="left" vertical="top" wrapText="1"/>
    </xf>
    <xf numFmtId="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/>
    </xf>
    <xf numFmtId="4" fontId="9" fillId="3" borderId="1" xfId="0" applyNumberFormat="1" applyFont="1" applyFill="1" applyBorder="1"/>
    <xf numFmtId="4" fontId="9" fillId="0" borderId="1" xfId="0" applyNumberFormat="1" applyFont="1" applyFill="1" applyBorder="1"/>
    <xf numFmtId="0" fontId="8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/>
    </xf>
    <xf numFmtId="0" fontId="3" fillId="0" borderId="0" xfId="0" applyFont="1" applyAlignment="1"/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8" fillId="0" borderId="4" xfId="0" applyFont="1" applyBorder="1" applyAlignment="1"/>
    <xf numFmtId="0" fontId="8" fillId="0" borderId="2" xfId="0" applyFont="1" applyBorder="1" applyAlignment="1"/>
    <xf numFmtId="0" fontId="9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0" fillId="0" borderId="0" xfId="0" applyAlignment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1280583</xdr:rowOff>
    </xdr:from>
    <xdr:to>
      <xdr:col>10</xdr:col>
      <xdr:colOff>0</xdr:colOff>
      <xdr:row>3</xdr:row>
      <xdr:rowOff>1633008</xdr:rowOff>
    </xdr:to>
    <xdr:pic>
      <xdr:nvPicPr>
        <xdr:cNvPr id="4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3383" y="2624666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8467</xdr:colOff>
      <xdr:row>3</xdr:row>
      <xdr:rowOff>945091</xdr:rowOff>
    </xdr:from>
    <xdr:to>
      <xdr:col>8</xdr:col>
      <xdr:colOff>1008592</xdr:colOff>
      <xdr:row>3</xdr:row>
      <xdr:rowOff>1383241</xdr:rowOff>
    </xdr:to>
    <xdr:pic>
      <xdr:nvPicPr>
        <xdr:cNvPr id="4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06217" y="2289174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410633</xdr:colOff>
      <xdr:row>3</xdr:row>
      <xdr:rowOff>1937809</xdr:rowOff>
    </xdr:from>
    <xdr:to>
      <xdr:col>10</xdr:col>
      <xdr:colOff>1600200</xdr:colOff>
      <xdr:row>4</xdr:row>
      <xdr:rowOff>20112</xdr:rowOff>
    </xdr:to>
    <xdr:pic>
      <xdr:nvPicPr>
        <xdr:cNvPr id="488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097558" y="3395134"/>
          <a:ext cx="1189567" cy="301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5"/>
  <sheetViews>
    <sheetView tabSelected="1" zoomScale="84" zoomScaleNormal="84" workbookViewId="0">
      <selection activeCell="A7" sqref="A7:Q7"/>
    </sheetView>
  </sheetViews>
  <sheetFormatPr defaultColWidth="9.140625" defaultRowHeight="12.75" x14ac:dyDescent="0.2"/>
  <cols>
    <col min="1" max="1" width="3.140625" style="2" customWidth="1"/>
    <col min="2" max="2" width="40.85546875" style="2" customWidth="1"/>
    <col min="3" max="3" width="5.85546875" style="2" customWidth="1"/>
    <col min="4" max="4" width="6" style="2" customWidth="1"/>
    <col min="5" max="5" width="16.7109375" style="2" customWidth="1"/>
    <col min="6" max="6" width="16.42578125" style="2" customWidth="1"/>
    <col min="7" max="7" width="16.28515625" style="2" customWidth="1"/>
    <col min="8" max="8" width="15.5703125" style="2" customWidth="1"/>
    <col min="9" max="9" width="15.42578125" style="2" customWidth="1"/>
    <col min="10" max="10" width="16.42578125" style="2" customWidth="1"/>
    <col min="11" max="11" width="28" style="2" customWidth="1"/>
    <col min="12" max="12" width="13.5703125" style="2" customWidth="1"/>
    <col min="13" max="13" width="11.28515625" style="2" customWidth="1"/>
    <col min="14" max="14" width="13.85546875" style="2" customWidth="1"/>
    <col min="15" max="17" width="12.5703125" style="2" bestFit="1" customWidth="1"/>
    <col min="18" max="16384" width="9.140625" style="2"/>
  </cols>
  <sheetData>
    <row r="1" spans="1:29" ht="27.75" customHeight="1" x14ac:dyDescent="0.25">
      <c r="B1" s="3"/>
      <c r="C1" s="3"/>
      <c r="K1" s="25" t="s">
        <v>24</v>
      </c>
      <c r="L1" s="26"/>
      <c r="M1" s="26"/>
      <c r="N1" s="26"/>
      <c r="O1" s="26"/>
      <c r="P1" s="26"/>
      <c r="Q1" s="26"/>
      <c r="R1" s="4"/>
      <c r="S1" s="4"/>
      <c r="T1" s="4"/>
      <c r="U1" s="4"/>
      <c r="V1" s="4"/>
      <c r="W1" s="5"/>
      <c r="X1" s="5"/>
      <c r="Y1" s="5"/>
      <c r="Z1" s="5"/>
      <c r="AA1" s="5"/>
      <c r="AB1" s="5"/>
      <c r="AC1" s="5"/>
    </row>
    <row r="2" spans="1:29" ht="39" customHeight="1" x14ac:dyDescent="0.2">
      <c r="A2" s="27" t="s">
        <v>6</v>
      </c>
      <c r="B2" s="28"/>
      <c r="C2" s="28"/>
      <c r="D2" s="28"/>
      <c r="E2" s="28"/>
      <c r="F2" s="28"/>
      <c r="G2" s="28"/>
      <c r="H2" s="28"/>
      <c r="I2" s="28"/>
      <c r="J2" s="28"/>
      <c r="K2" s="29"/>
      <c r="M2" s="6"/>
      <c r="N2" s="6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48" customHeight="1" x14ac:dyDescent="0.25">
      <c r="A3" s="32" t="s">
        <v>0</v>
      </c>
      <c r="B3" s="35" t="s">
        <v>2</v>
      </c>
      <c r="C3" s="36" t="s">
        <v>1</v>
      </c>
      <c r="D3" s="36" t="s">
        <v>3</v>
      </c>
      <c r="E3" s="30" t="s">
        <v>9</v>
      </c>
      <c r="F3" s="30"/>
      <c r="G3" s="30"/>
      <c r="H3" s="31" t="s">
        <v>10</v>
      </c>
      <c r="I3" s="31"/>
      <c r="J3" s="31"/>
      <c r="K3" s="37" t="s">
        <v>11</v>
      </c>
      <c r="L3" s="38"/>
      <c r="M3" s="38"/>
      <c r="N3" s="39"/>
      <c r="O3" s="33" t="s">
        <v>14</v>
      </c>
      <c r="P3" s="33" t="s">
        <v>15</v>
      </c>
      <c r="Q3" s="33" t="s">
        <v>16</v>
      </c>
      <c r="R3" s="7"/>
    </row>
    <row r="4" spans="1:29" ht="174.75" customHeight="1" x14ac:dyDescent="0.25">
      <c r="A4" s="32"/>
      <c r="B4" s="35"/>
      <c r="C4" s="36"/>
      <c r="D4" s="36"/>
      <c r="E4" s="8" t="s">
        <v>19</v>
      </c>
      <c r="F4" s="8" t="s">
        <v>21</v>
      </c>
      <c r="G4" s="9" t="s">
        <v>22</v>
      </c>
      <c r="H4" s="8" t="s">
        <v>5</v>
      </c>
      <c r="I4" s="8" t="s">
        <v>4</v>
      </c>
      <c r="J4" s="10" t="s">
        <v>17</v>
      </c>
      <c r="K4" s="11" t="s">
        <v>18</v>
      </c>
      <c r="L4" s="12" t="s">
        <v>8</v>
      </c>
      <c r="M4" s="12" t="s">
        <v>12</v>
      </c>
      <c r="N4" s="12" t="s">
        <v>13</v>
      </c>
      <c r="O4" s="33"/>
      <c r="P4" s="33"/>
      <c r="Q4" s="33"/>
      <c r="R4" s="7"/>
    </row>
    <row r="5" spans="1:29" ht="15.75" x14ac:dyDescent="0.25">
      <c r="A5" s="21">
        <v>1</v>
      </c>
      <c r="B5" s="19" t="s">
        <v>20</v>
      </c>
      <c r="C5" s="21" t="s">
        <v>23</v>
      </c>
      <c r="D5" s="21">
        <v>2</v>
      </c>
      <c r="E5" s="13">
        <v>5769.26</v>
      </c>
      <c r="F5" s="13">
        <v>5603</v>
      </c>
      <c r="G5" s="20">
        <v>3933.69</v>
      </c>
      <c r="H5" s="13">
        <f t="shared" ref="H5" si="0">AVERAGE(E5:G5)</f>
        <v>5101.9833333333336</v>
      </c>
      <c r="I5" s="14">
        <f t="shared" ref="I5" si="1">SQRT(((SUM((POWER(E5-H5,2)),(POWER(F5-H5,2)),(POWER(G5-H5,2)))/(COLUMNS(E5:G5)-1))))</f>
        <v>1015.181058448853</v>
      </c>
      <c r="J5" s="14">
        <f t="shared" ref="J5" si="2">I5/H5*100</f>
        <v>19.897772927172497</v>
      </c>
      <c r="K5" s="13">
        <f t="shared" ref="K5" si="3">((D5/3)*(SUM(E5:G5)))</f>
        <v>10203.966666666667</v>
      </c>
      <c r="L5" s="13">
        <f t="shared" ref="L5" si="4">K5/D5</f>
        <v>5101.9833333333336</v>
      </c>
      <c r="M5" s="13">
        <f t="shared" ref="M5" si="5">ROUND(L5,2)</f>
        <v>5101.9799999999996</v>
      </c>
      <c r="N5" s="13">
        <f t="shared" ref="N5" si="6">M5*D5</f>
        <v>10203.959999999999</v>
      </c>
      <c r="O5" s="15">
        <f t="shared" ref="O5" si="7">D5*E5</f>
        <v>11538.52</v>
      </c>
      <c r="P5" s="14">
        <f t="shared" ref="P5" si="8">D5*F5</f>
        <v>11206</v>
      </c>
      <c r="Q5" s="14">
        <f t="shared" ref="Q5" si="9">D5*G5</f>
        <v>7867.38</v>
      </c>
      <c r="R5" s="7"/>
    </row>
    <row r="6" spans="1:29" s="1" customFormat="1" ht="22.5" customHeight="1" x14ac:dyDescent="0.25">
      <c r="A6" s="40" t="s">
        <v>7</v>
      </c>
      <c r="B6" s="40"/>
      <c r="C6" s="40"/>
      <c r="D6" s="40"/>
      <c r="E6" s="40"/>
      <c r="F6" s="40"/>
      <c r="G6" s="40"/>
      <c r="H6" s="16"/>
      <c r="I6" s="16"/>
      <c r="J6" s="16"/>
      <c r="K6" s="17"/>
      <c r="L6" s="7"/>
      <c r="M6" s="7"/>
      <c r="N6" s="22">
        <f>SUM(N5:N5)</f>
        <v>10203.959999999999</v>
      </c>
      <c r="O6" s="24">
        <f>SUM(O5:O5)</f>
        <v>11538.52</v>
      </c>
      <c r="P6" s="18">
        <f>SUM(P5:P5)</f>
        <v>11206</v>
      </c>
      <c r="Q6" s="23">
        <f>SUM(Q5:Q5)</f>
        <v>7867.38</v>
      </c>
    </row>
    <row r="7" spans="1:29" s="1" customFormat="1" ht="114" customHeight="1" x14ac:dyDescent="0.3">
      <c r="A7" s="41" t="s">
        <v>25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2"/>
      <c r="P7" s="42"/>
      <c r="Q7" s="42"/>
    </row>
    <row r="8" spans="1:29" s="1" customForma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9" s="1" customForma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9" s="1" customForma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2"/>
      <c r="Q10" s="2"/>
    </row>
    <row r="11" spans="1:29" s="1" customForma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9" s="1" customForma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9" s="1" customForma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9" s="1" customForma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9" s="1" customForma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9" s="1" customForma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s="1" customForma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s="1" customForma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s="1" customForma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s="1" customForma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s="1" customForma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s="1" customForma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s="1" customForma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75" customHeight="1" x14ac:dyDescent="0.2"/>
    <row r="25" spans="1:17" ht="124.5" customHeight="1" x14ac:dyDescent="0.2"/>
  </sheetData>
  <mergeCells count="15">
    <mergeCell ref="A10:O10"/>
    <mergeCell ref="B3:B4"/>
    <mergeCell ref="C3:C4"/>
    <mergeCell ref="D3:D4"/>
    <mergeCell ref="K3:N3"/>
    <mergeCell ref="A6:G6"/>
    <mergeCell ref="A7:Q7"/>
    <mergeCell ref="K1:Q1"/>
    <mergeCell ref="A2:K2"/>
    <mergeCell ref="E3:G3"/>
    <mergeCell ref="H3:J3"/>
    <mergeCell ref="A3:A4"/>
    <mergeCell ref="O3:O4"/>
    <mergeCell ref="P3:P4"/>
    <mergeCell ref="Q3:Q4"/>
  </mergeCells>
  <pageMargins left="0.25" right="0.25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Зубкова Екатерина Константиновна</cp:lastModifiedBy>
  <cp:lastPrinted>2026-07-28T08:54:25Z</cp:lastPrinted>
  <dcterms:created xsi:type="dcterms:W3CDTF">2014-01-15T18:15:09Z</dcterms:created>
  <dcterms:modified xsi:type="dcterms:W3CDTF">2026-07-29T04:46:55Z</dcterms:modified>
</cp:coreProperties>
</file>