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570" windowHeight="80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M6" i="1"/>
  <c r="M7" i="1"/>
  <c r="L6" i="1"/>
  <c r="N6" i="1" s="1"/>
  <c r="O6" i="1" s="1"/>
  <c r="L7" i="1"/>
  <c r="G5" i="1"/>
  <c r="I5" i="1"/>
  <c r="G6" i="1"/>
  <c r="G7" i="1"/>
  <c r="I6" i="1"/>
  <c r="I7" i="1"/>
  <c r="E6" i="1"/>
  <c r="E5" i="1"/>
  <c r="G8" i="1" l="1"/>
  <c r="N7" i="1"/>
  <c r="O7" i="1" s="1"/>
  <c r="E8" i="1"/>
  <c r="I8" i="1"/>
  <c r="L5" i="1"/>
  <c r="M5" i="1"/>
  <c r="K5" i="1"/>
  <c r="K8" i="1" s="1"/>
  <c r="N5" i="1" l="1"/>
  <c r="O5" i="1" s="1"/>
  <c r="H9" i="1"/>
</calcChain>
</file>

<file path=xl/sharedStrings.xml><?xml version="1.0" encoding="utf-8"?>
<sst xmlns="http://schemas.openxmlformats.org/spreadsheetml/2006/main" count="37" uniqueCount="29">
  <si>
    <t>Наименование товара, работ, услуг</t>
  </si>
  <si>
    <t>ед. изм.</t>
  </si>
  <si>
    <t>кол-во</t>
  </si>
  <si>
    <t xml:space="preserve">Источник 1 </t>
  </si>
  <si>
    <t>Цена за ед., руб.</t>
  </si>
  <si>
    <t>Стоимость, руб.</t>
  </si>
  <si>
    <t xml:space="preserve">Источник 2 </t>
  </si>
  <si>
    <t>Источник 3</t>
  </si>
  <si>
    <t>ИТОГО</t>
  </si>
  <si>
    <t xml:space="preserve">Источник 1: </t>
  </si>
  <si>
    <t xml:space="preserve">Источник 2: </t>
  </si>
  <si>
    <t xml:space="preserve">Источник 3: </t>
  </si>
  <si>
    <t xml:space="preserve">Реквизиты документов, на основании которых произведен расчет начальной (максимальной) цены </t>
  </si>
  <si>
    <t>Средняя цена за ед., руб.</t>
  </si>
  <si>
    <t>Количество значений</t>
  </si>
  <si>
    <t>σ=</t>
  </si>
  <si>
    <t>Коэф.вариации V=</t>
  </si>
  <si>
    <t>Источник 4</t>
  </si>
  <si>
    <t>В качестве начальной (максимальной) цены контракта использована минимальная из цен, в размере, руб.:</t>
  </si>
  <si>
    <r>
      <rPr>
        <b/>
        <sz val="8"/>
        <color theme="1"/>
        <rFont val="Times New Roman"/>
        <family val="1"/>
        <charset val="204"/>
      </rPr>
      <t>I. ОБОСНОВАНИЕ НАЧАЛЬНОЙ (МАКСИМАЛЬНОЙ) ЦЕНЫ КОНТРАКТА
Расчет НМЦК методом сопоставимых рыночных цен (анализа рынка), являющимся приоритетным для определения и обоснования НМЦК</t>
    </r>
    <r>
      <rPr>
        <sz val="8"/>
        <color theme="1"/>
        <rFont val="Times New Roman"/>
        <family val="1"/>
        <charset val="204"/>
      </rPr>
      <t xml:space="preserve">
Используемый метод определения НМЦК с обоснованием: Для расчета цены контракта используется метод сопоставимых рыночных цен (анализ рынка). Расчет производился на основании приказа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</t>
    </r>
  </si>
  <si>
    <t>Дата</t>
  </si>
  <si>
    <t xml:space="preserve">Объем </t>
  </si>
  <si>
    <t>Оказание услуг по проведению экспертизы промышленной безопасности трубопровода пара, установленного в помещении котельной ФГБОУ "ВДЦ "Океан" Р=13 кг/см2   регистрационный № 263</t>
  </si>
  <si>
    <t>усл.ед.</t>
  </si>
  <si>
    <t>Оказание услуг по проведению экспертизы промышленной безопасности вертикального цилиндрического резервуара хранения мазута № 1, объемом 400 м 3</t>
  </si>
  <si>
    <t>Оказание услуг по техническому освидетельствованию мазутного трубопровода, установленного на территории теплоцеха мазутонасосной, мазутного хранилища, котельной</t>
  </si>
  <si>
    <t>КП от 19.02.2026  вх. № 710-с;</t>
  </si>
  <si>
    <t>КП от 24.02.2026  вх. № 770-с;</t>
  </si>
  <si>
    <t>КП от 20.02.2026  вх. № 737-с.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</si>
</sst>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5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0" xfId="0" applyFont="1" applyFill="1" applyAlignment="1">
      <alignment horizontal="right"/>
    </xf>
    <xf numFmtId="4" fontId="4" fillId="0" borderId="1" xfId="0" applyNumberFormat="1" applyFont="1" applyBorder="1" applyAlignment="1">
      <alignment horizontal="center" vertical="center"/>
    </xf>
    <xf numFmtId="4" fontId="4" fillId="2" borderId="1" xfId="0" applyNumberFormat="1" applyFont="1" applyFill="1" applyBorder="1" applyAlignment="1" applyProtection="1">
      <alignment horizontal="center" vertical="center" shrinkToFit="1"/>
      <protection hidden="1"/>
    </xf>
    <xf numFmtId="4" fontId="4" fillId="2" borderId="1" xfId="0" applyNumberFormat="1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top" shrinkToFit="1"/>
    </xf>
    <xf numFmtId="0" fontId="4" fillId="2" borderId="1" xfId="0" applyFont="1" applyFill="1" applyBorder="1" applyAlignment="1">
      <alignment horizontal="center" vertical="top" shrinkToFi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4" fillId="2" borderId="1" xfId="0" applyFont="1" applyFill="1" applyBorder="1" applyAlignment="1" applyProtection="1">
      <alignment horizontal="center" vertical="center" shrinkToFit="1"/>
      <protection locked="0" hidden="1"/>
    </xf>
    <xf numFmtId="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right" wrapText="1"/>
    </xf>
    <xf numFmtId="4" fontId="2" fillId="2" borderId="4" xfId="0" applyNumberFormat="1" applyFont="1" applyFill="1" applyBorder="1" applyAlignment="1">
      <alignment horizontal="left"/>
    </xf>
    <xf numFmtId="4" fontId="2" fillId="2" borderId="5" xfId="0" applyNumberFormat="1" applyFont="1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0" fillId="2" borderId="0" xfId="0" applyFill="1"/>
    <xf numFmtId="14" fontId="1" fillId="2" borderId="0" xfId="0" applyNumberFormat="1" applyFont="1" applyFill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tabSelected="1" zoomScaleNormal="100" workbookViewId="0">
      <selection activeCell="A7" sqref="A7"/>
    </sheetView>
  </sheetViews>
  <sheetFormatPr defaultRowHeight="15" x14ac:dyDescent="0.25"/>
  <cols>
    <col min="1" max="1" width="19.85546875" customWidth="1"/>
    <col min="2" max="2" width="9.5703125" customWidth="1"/>
    <col min="3" max="3" width="6.28515625" customWidth="1"/>
    <col min="4" max="4" width="11.5703125" customWidth="1"/>
    <col min="5" max="5" width="10.28515625" customWidth="1"/>
    <col min="6" max="6" width="8.5703125" customWidth="1"/>
    <col min="7" max="7" width="10.85546875" customWidth="1"/>
    <col min="10" max="11" width="0" hidden="1" customWidth="1"/>
  </cols>
  <sheetData>
    <row r="1" spans="1:16" ht="22.5" customHeight="1" x14ac:dyDescent="0.25">
      <c r="A1" s="13" t="s">
        <v>19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6" ht="52.5" customHeight="1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</row>
    <row r="3" spans="1:16" ht="23.25" customHeight="1" x14ac:dyDescent="0.25">
      <c r="A3" s="17" t="s">
        <v>0</v>
      </c>
      <c r="B3" s="17" t="s">
        <v>21</v>
      </c>
      <c r="C3" s="17"/>
      <c r="D3" s="2" t="s">
        <v>3</v>
      </c>
      <c r="E3" s="17" t="s">
        <v>5</v>
      </c>
      <c r="F3" s="2" t="s">
        <v>6</v>
      </c>
      <c r="G3" s="17" t="s">
        <v>5</v>
      </c>
      <c r="H3" s="2" t="s">
        <v>7</v>
      </c>
      <c r="I3" s="18" t="s">
        <v>5</v>
      </c>
      <c r="J3" s="3" t="s">
        <v>17</v>
      </c>
      <c r="K3" s="17" t="s">
        <v>5</v>
      </c>
      <c r="L3" s="15" t="s">
        <v>13</v>
      </c>
      <c r="M3" s="16" t="s">
        <v>14</v>
      </c>
      <c r="N3" s="16" t="s">
        <v>15</v>
      </c>
      <c r="O3" s="16" t="s">
        <v>16</v>
      </c>
      <c r="P3" s="12"/>
    </row>
    <row r="4" spans="1:16" ht="21" customHeight="1" x14ac:dyDescent="0.25">
      <c r="A4" s="17"/>
      <c r="B4" s="2" t="s">
        <v>1</v>
      </c>
      <c r="C4" s="2" t="s">
        <v>2</v>
      </c>
      <c r="D4" s="2" t="s">
        <v>4</v>
      </c>
      <c r="E4" s="17"/>
      <c r="F4" s="2" t="s">
        <v>4</v>
      </c>
      <c r="G4" s="17"/>
      <c r="H4" s="2" t="s">
        <v>4</v>
      </c>
      <c r="I4" s="19"/>
      <c r="J4" s="3" t="s">
        <v>4</v>
      </c>
      <c r="K4" s="17"/>
      <c r="L4" s="15"/>
      <c r="M4" s="16"/>
      <c r="N4" s="16"/>
      <c r="O4" s="16"/>
      <c r="P4" s="12"/>
    </row>
    <row r="5" spans="1:16" ht="153" x14ac:dyDescent="0.25">
      <c r="A5" s="22" t="s">
        <v>22</v>
      </c>
      <c r="B5" s="20" t="s">
        <v>23</v>
      </c>
      <c r="C5" s="20">
        <v>1</v>
      </c>
      <c r="D5" s="6">
        <v>87150</v>
      </c>
      <c r="E5" s="21">
        <f>C5*D5</f>
        <v>87150</v>
      </c>
      <c r="F5" s="6">
        <v>94080</v>
      </c>
      <c r="G5" s="21">
        <f t="shared" ref="G5:G7" si="0">F5*C5</f>
        <v>94080</v>
      </c>
      <c r="H5" s="6">
        <v>98490</v>
      </c>
      <c r="I5" s="6">
        <f>C5*H5</f>
        <v>98490</v>
      </c>
      <c r="J5" s="6"/>
      <c r="K5" s="21">
        <f>J5*C5</f>
        <v>0</v>
      </c>
      <c r="L5" s="7">
        <f>AVERAGE(D5,F5,H5,J5)</f>
        <v>93240</v>
      </c>
      <c r="M5" s="8">
        <f>COUNTA(D5,F5,H5,J5)</f>
        <v>3</v>
      </c>
      <c r="N5" s="7">
        <f>SQRT(IF(D5&gt;0,POWER(D5-L5,2),0)+IF(F5&gt;0,POWER(F5-L5,2),0)+IF(H5&gt;0,POWER(H5-L5,2),0)+IF(J5&gt;0,POWER(J5-L5,2),0))/(M5-1)</f>
        <v>4042.159076533233</v>
      </c>
      <c r="O5" s="7">
        <f>N5/L5*100</f>
        <v>4.3352199448018371</v>
      </c>
    </row>
    <row r="6" spans="1:16" ht="127.5" x14ac:dyDescent="0.25">
      <c r="A6" s="22" t="s">
        <v>24</v>
      </c>
      <c r="B6" s="20" t="s">
        <v>23</v>
      </c>
      <c r="C6" s="20">
        <v>2</v>
      </c>
      <c r="D6" s="6">
        <v>92400</v>
      </c>
      <c r="E6" s="21">
        <f t="shared" ref="E6:E7" si="1">C6*D6</f>
        <v>184800</v>
      </c>
      <c r="F6" s="6">
        <v>99750</v>
      </c>
      <c r="G6" s="21">
        <f t="shared" si="0"/>
        <v>199500</v>
      </c>
      <c r="H6" s="6">
        <v>104412</v>
      </c>
      <c r="I6" s="6">
        <f t="shared" ref="I6:I7" si="2">C6*H6</f>
        <v>208824</v>
      </c>
      <c r="J6" s="6"/>
      <c r="K6" s="21"/>
      <c r="L6" s="7">
        <f t="shared" ref="L6:L7" si="3">AVERAGE(D6,F6,H6,J6)</f>
        <v>98854</v>
      </c>
      <c r="M6" s="8">
        <f t="shared" ref="M6:M7" si="4">COUNTA(D6,F6,H6,J6)</f>
        <v>3</v>
      </c>
      <c r="N6" s="7">
        <f t="shared" ref="N6:N7" si="5">SQRT(IF(D6&gt;0,POWER(D6-L6,2),0)+IF(F6&gt;0,POWER(F6-L6,2),0)+IF(H6&gt;0,POWER(H6-L6,2),0)+IF(J6&gt;0,POWER(J6-L6,2),0))/(M6-1)</f>
        <v>4282.1809863666431</v>
      </c>
      <c r="O6" s="7">
        <f t="shared" ref="O6:O7" si="6">N6/L6*100</f>
        <v>4.3318236858059791</v>
      </c>
    </row>
    <row r="7" spans="1:16" ht="127.5" x14ac:dyDescent="0.25">
      <c r="A7" s="22" t="s">
        <v>25</v>
      </c>
      <c r="B7" s="20" t="s">
        <v>23</v>
      </c>
      <c r="C7" s="20">
        <v>1</v>
      </c>
      <c r="D7" s="6">
        <v>102900</v>
      </c>
      <c r="E7" s="21">
        <f t="shared" si="1"/>
        <v>102900</v>
      </c>
      <c r="F7" s="6">
        <v>111090</v>
      </c>
      <c r="G7" s="21">
        <f t="shared" si="0"/>
        <v>111090</v>
      </c>
      <c r="H7" s="6">
        <v>116277</v>
      </c>
      <c r="I7" s="6">
        <f t="shared" si="2"/>
        <v>116277</v>
      </c>
      <c r="J7" s="6"/>
      <c r="K7" s="21"/>
      <c r="L7" s="7">
        <f t="shared" si="3"/>
        <v>110089</v>
      </c>
      <c r="M7" s="8">
        <f t="shared" si="4"/>
        <v>3</v>
      </c>
      <c r="N7" s="7">
        <f t="shared" si="5"/>
        <v>4769.0425139644121</v>
      </c>
      <c r="O7" s="7">
        <f t="shared" si="6"/>
        <v>4.3319882222242114</v>
      </c>
    </row>
    <row r="8" spans="1:16" x14ac:dyDescent="0.25">
      <c r="A8" s="9" t="s">
        <v>8</v>
      </c>
      <c r="B8" s="9"/>
      <c r="C8" s="9"/>
      <c r="D8" s="5"/>
      <c r="E8" s="5">
        <f>SUM(E5:E7)</f>
        <v>374850</v>
      </c>
      <c r="F8" s="5"/>
      <c r="G8" s="5">
        <f>SUM(G5:G7)</f>
        <v>404670</v>
      </c>
      <c r="H8" s="5"/>
      <c r="I8" s="5">
        <f>SUM(I5:K7)</f>
        <v>423591</v>
      </c>
      <c r="J8" s="5"/>
      <c r="K8" s="5">
        <f>SUM(K5:K5)</f>
        <v>0</v>
      </c>
      <c r="L8" s="10"/>
      <c r="M8" s="11"/>
      <c r="N8" s="10"/>
      <c r="O8" s="10"/>
    </row>
    <row r="9" spans="1:16" ht="24.75" customHeight="1" x14ac:dyDescent="0.25">
      <c r="A9" s="23" t="s">
        <v>18</v>
      </c>
      <c r="B9" s="24"/>
      <c r="C9" s="24"/>
      <c r="D9" s="24"/>
      <c r="E9" s="24"/>
      <c r="F9" s="24"/>
      <c r="G9" s="24"/>
      <c r="H9" s="25">
        <f>E8</f>
        <v>374850</v>
      </c>
      <c r="I9" s="26"/>
      <c r="J9" s="26"/>
      <c r="K9" s="26"/>
      <c r="L9" s="26"/>
      <c r="M9" s="26"/>
      <c r="N9" s="26"/>
      <c r="O9" s="26"/>
    </row>
    <row r="11" spans="1:16" x14ac:dyDescent="0.25">
      <c r="A11" s="1" t="s">
        <v>12</v>
      </c>
    </row>
    <row r="12" spans="1:16" x14ac:dyDescent="0.25">
      <c r="A12" s="4" t="s">
        <v>9</v>
      </c>
      <c r="B12" s="27" t="s">
        <v>26</v>
      </c>
      <c r="C12" s="27"/>
      <c r="D12" s="27"/>
      <c r="E12" s="27"/>
    </row>
    <row r="13" spans="1:16" x14ac:dyDescent="0.25">
      <c r="A13" s="4" t="s">
        <v>10</v>
      </c>
      <c r="B13" s="27" t="s">
        <v>27</v>
      </c>
      <c r="C13" s="27"/>
      <c r="D13" s="27"/>
      <c r="E13" s="27"/>
    </row>
    <row r="14" spans="1:16" x14ac:dyDescent="0.25">
      <c r="A14" s="4" t="s">
        <v>11</v>
      </c>
      <c r="B14" s="27" t="s">
        <v>28</v>
      </c>
      <c r="C14" s="27"/>
      <c r="D14" s="27"/>
      <c r="E14" s="27"/>
    </row>
    <row r="15" spans="1:16" x14ac:dyDescent="0.25">
      <c r="B15" s="28"/>
      <c r="C15" s="28"/>
      <c r="D15" s="28"/>
      <c r="E15" s="28"/>
    </row>
    <row r="16" spans="1:16" x14ac:dyDescent="0.25">
      <c r="A16" s="4" t="s">
        <v>20</v>
      </c>
      <c r="B16" s="29">
        <v>46126</v>
      </c>
      <c r="C16" s="28"/>
      <c r="D16" s="28"/>
      <c r="E16" s="28"/>
    </row>
    <row r="17" spans="2:5" x14ac:dyDescent="0.25">
      <c r="B17" s="28"/>
      <c r="C17" s="28"/>
      <c r="D17" s="28"/>
      <c r="E17" s="28"/>
    </row>
  </sheetData>
  <mergeCells count="17">
    <mergeCell ref="A9:G9"/>
    <mergeCell ref="B14:E14"/>
    <mergeCell ref="B13:E13"/>
    <mergeCell ref="B12:E12"/>
    <mergeCell ref="H9:O9"/>
    <mergeCell ref="P3:P4"/>
    <mergeCell ref="A1:O2"/>
    <mergeCell ref="L3:L4"/>
    <mergeCell ref="M3:M4"/>
    <mergeCell ref="N3:N4"/>
    <mergeCell ref="O3:O4"/>
    <mergeCell ref="A3:A4"/>
    <mergeCell ref="B3:C3"/>
    <mergeCell ref="E3:E4"/>
    <mergeCell ref="G3:G4"/>
    <mergeCell ref="K3:K4"/>
    <mergeCell ref="I3:I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2026-04-14T06:27:08Z</dcterms:modified>
</cp:coreProperties>
</file>