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825" tabRatio="749"/>
  </bookViews>
  <sheets>
    <sheet name="НМЦК " sheetId="35" r:id="rId1"/>
  </sheets>
  <definedNames>
    <definedName name="_xlnm.Print_Area" localSheetId="0">'НМЦК '!$A$5:$N$27</definedName>
  </definedNames>
  <calcPr calcId="152511"/>
</workbook>
</file>

<file path=xl/calcChain.xml><?xml version="1.0" encoding="utf-8"?>
<calcChain xmlns="http://schemas.openxmlformats.org/spreadsheetml/2006/main">
  <c r="J9" i="35" l="1"/>
  <c r="J10" i="35"/>
  <c r="J8" i="35"/>
  <c r="F9" i="35"/>
  <c r="H9" i="35"/>
  <c r="K9" i="35"/>
  <c r="L9" i="35" s="1"/>
  <c r="M9" i="35" l="1"/>
  <c r="N9" i="35"/>
  <c r="F10" i="35"/>
  <c r="H10" i="35"/>
  <c r="K10" i="35"/>
  <c r="L10" i="35" l="1"/>
  <c r="M10" i="35" s="1"/>
  <c r="N10" i="35"/>
  <c r="K8" i="35"/>
  <c r="H8" i="35"/>
  <c r="F8" i="35"/>
  <c r="L8" i="35" l="1"/>
  <c r="L11" i="35" s="1"/>
  <c r="N8" i="35"/>
  <c r="M8" i="35" l="1"/>
</calcChain>
</file>

<file path=xl/sharedStrings.xml><?xml version="1.0" encoding="utf-8"?>
<sst xmlns="http://schemas.openxmlformats.org/spreadsheetml/2006/main" count="28" uniqueCount="22">
  <si>
    <t>№ п/п</t>
  </si>
  <si>
    <t>Цена</t>
  </si>
  <si>
    <t>Сумма</t>
  </si>
  <si>
    <t>Средняя</t>
  </si>
  <si>
    <t>НМЦК</t>
  </si>
  <si>
    <t>Среднее квадратичное отклонение</t>
  </si>
  <si>
    <t>Кол-во</t>
  </si>
  <si>
    <t>Коэффициент вариации цен V (%) (не должен превышать 33%</t>
  </si>
  <si>
    <t xml:space="preserve">Расчетное значение НМЦК  определяется по формуле:
где:
НМЦКрын – НМЦК, определяемая методом сопоставимых рыночных цен (анализа рынка);
      – количество (объём) закупаемого товара (работы, услуги);
      – количество значений, используемых в расчёте;
      – номер источника ценовой информации;
      – цена единицы товара, работы, услуги, представленная в источнике с номером i,  скорректированная с учётом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
</t>
  </si>
  <si>
    <t>Наименование</t>
  </si>
  <si>
    <t xml:space="preserve"> Таблица № 1 «Информация о ценовых предложениях»</t>
  </si>
  <si>
    <t>Единица измерения</t>
  </si>
  <si>
    <t>чел</t>
  </si>
  <si>
    <r>
      <t>Ценовое предложение № 2                                                                                                                       №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2/2647-2026 от 08.04.2026</t>
    </r>
  </si>
  <si>
    <t>Ценовое предложение № 3                                                                                                                           № 2 /2673 от 09.04.2026</t>
  </si>
  <si>
    <t xml:space="preserve">Приложение № 2 Расчет начальной (максимальной) цены контракта на оказание образовательных услуг
</t>
  </si>
  <si>
    <t>Наименование закупки: Оказание образовательных услуг 
Код ОКПД2:  85.42.19.900
Используемый метод определения начальной (максимальной) цены контракта цены товара (работ, услуг): метод сопоставимых рыночных цен (анализа рынка). 
Метод сопоставимых рыночных цен (анализа рынка) заключается в определении начальной (максимальной) цены контракта на основании информации о рыночных ценах идентичных товаров (работ, услуг), планируемых к закупкам, или при их отсутствии однородных товаров (работ, услуг).  В соответствии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утвержденные приказом Минэкономразвития РФ от 02.10.2013 № 567 метод сопоставимых рыночных цен (анализа рынка) является приоритетным для определения и обоснования НМЦК.
В соответствии с п. 3.7.1 Методических рекомендаций Заказчиком были направлены запросы о предоставлении ценовой информации поставщикам (подрядчикам, исполнителям), оказывающим необходимые услуги, информация о которых имеется в свободном доступе. 
Заказчиком были подготовлены и направлены по электронной почте запросы о предоставлении ценовой информации потенциальным поставщикам (подрядчикам, исполнителям).
В целях применения метода сопоставимых рыночных цен (анализа рынка) и получения ценовой информации проведено исследование рынка путем размещения запроса о предоставлении ценовой информации в единой информационной системе в сфере закупок товаров, работ, услуг для обеспечения государственных или муниципальных нужд, направления Государственным заказчиком поставщикам (подрядчикам, исполнителям), о предоставлении ценовой информации, обладающим опытом поставок соответствующих товаров, работ, услуг, информация о которых имеется в свободном доступе.                                                                                                                                                                                                                                                                                                               Письма-запросы были направлены 6 (шести) потенциальным исполнителям: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запрос цен от 06.04.2026 исх. № 03-01-07/1798; - запрос цен в ЕИС №0138100002326000018 от 08.04.2026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ответ на запросы цен, направленные поставщикам (подрядчикам, исполнителям), поступило три ценовых предложений, информация о которых содержится в Таблице № 1 «Информация о ценовых предложениях».</t>
  </si>
  <si>
    <t>«Программа профессиональной переподготовки по программе «Специалист по пожарной профилактике» форма обучения – дистанционная, в количестве 256 часов</t>
  </si>
  <si>
    <t xml:space="preserve"> «Программа профессиональной переподготовки «Антитеррористическая защищённость объектов (территорий)» форма обучения – дистанционная, в количестве 256 часов.</t>
  </si>
  <si>
    <t>«Программа профессиональной переподготовки по программе «Контролер технического состояния автотранспортных средств» форма обучения – дистанционная, в количестве 256 часов</t>
  </si>
  <si>
    <r>
      <t>Ценовое предложение № 1                                                   № 2/2597-2026 от 07.04.2026</t>
    </r>
    <r>
      <rPr>
        <b/>
        <sz val="11"/>
        <color rgb="FFFF0000"/>
        <rFont val="Times New Roman"/>
        <family val="1"/>
        <charset val="204"/>
      </rPr>
      <t xml:space="preserve">   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</t>
    </r>
  </si>
  <si>
    <t>Идентичность, однородность услуг: идентичны.
Сопоставимость с условиями закупки коммерческих и (или) финансовых условий оказания услуг: условия закупки сопоставимы.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государственного контракта: 22.06.2026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</si>
</sst>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 applyAlignment="1"/>
    <xf numFmtId="4" fontId="3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" fontId="3" fillId="5" borderId="1" xfId="0" applyNumberFormat="1" applyFont="1" applyFill="1" applyBorder="1" applyAlignment="1">
      <alignment horizontal="right"/>
    </xf>
    <xf numFmtId="2" fontId="1" fillId="5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0985/" TargetMode="External"/><Relationship Id="rId3" Type="http://schemas.openxmlformats.org/officeDocument/2006/relationships/image" Target="../media/image3.gif"/><Relationship Id="rId7" Type="http://schemas.openxmlformats.org/officeDocument/2006/relationships/image" Target="../media/image5.gi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http://www.1gl.ru/system/content/feature/image/591798/" TargetMode="External"/><Relationship Id="rId5" Type="http://schemas.openxmlformats.org/officeDocument/2006/relationships/image" Target="../media/image4.gif"/><Relationship Id="rId4" Type="http://schemas.openxmlformats.org/officeDocument/2006/relationships/image" Target="http://www.1gl.ru/system/content/feature/image/591812/" TargetMode="External"/><Relationship Id="rId9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239459</xdr:colOff>
      <xdr:row>6</xdr:row>
      <xdr:rowOff>390525</xdr:rowOff>
    </xdr:from>
    <xdr:to>
      <xdr:col>12</xdr:col>
      <xdr:colOff>1066801</xdr:colOff>
      <xdr:row>6</xdr:row>
      <xdr:rowOff>800100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8284" y="2638425"/>
          <a:ext cx="827342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18</xdr:row>
      <xdr:rowOff>190500</xdr:rowOff>
    </xdr:from>
    <xdr:to>
      <xdr:col>1</xdr:col>
      <xdr:colOff>219075</xdr:colOff>
      <xdr:row>20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50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18</xdr:row>
      <xdr:rowOff>28575</xdr:rowOff>
    </xdr:from>
    <xdr:to>
      <xdr:col>1</xdr:col>
      <xdr:colOff>180975</xdr:colOff>
      <xdr:row>18</xdr:row>
      <xdr:rowOff>190500</xdr:rowOff>
    </xdr:to>
    <xdr:pic>
      <xdr:nvPicPr>
        <xdr:cNvPr id="14" name="Рисунок 13" descr="http://www.1gl.ru/system/content/feature/image/591812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441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64294</xdr:colOff>
      <xdr:row>17</xdr:row>
      <xdr:rowOff>51197</xdr:rowOff>
    </xdr:from>
    <xdr:to>
      <xdr:col>1</xdr:col>
      <xdr:colOff>188119</xdr:colOff>
      <xdr:row>17</xdr:row>
      <xdr:rowOff>194072</xdr:rowOff>
    </xdr:to>
    <xdr:pic>
      <xdr:nvPicPr>
        <xdr:cNvPr id="15" name="Рисунок 14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4" y="10166747"/>
          <a:ext cx="123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67866</xdr:colOff>
      <xdr:row>16</xdr:row>
      <xdr:rowOff>51197</xdr:rowOff>
    </xdr:from>
    <xdr:to>
      <xdr:col>1</xdr:col>
      <xdr:colOff>191691</xdr:colOff>
      <xdr:row>16</xdr:row>
      <xdr:rowOff>196453</xdr:rowOff>
    </xdr:to>
    <xdr:pic>
      <xdr:nvPicPr>
        <xdr:cNvPr id="16" name="Рисунок 15" descr="http://www.1gl.ru/system/content/feature/image/2630985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6" y="9966722"/>
          <a:ext cx="123825" cy="145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</xdr:row>
      <xdr:rowOff>158748</xdr:rowOff>
    </xdr:from>
    <xdr:to>
      <xdr:col>8</xdr:col>
      <xdr:colOff>291589</xdr:colOff>
      <xdr:row>14</xdr:row>
      <xdr:rowOff>126999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606" y="9074148"/>
          <a:ext cx="4017983" cy="56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topLeftCell="A7" zoomScale="90" zoomScaleNormal="90" zoomScaleSheetLayoutView="80" workbookViewId="0">
      <selection activeCell="J8" sqref="J8"/>
    </sheetView>
  </sheetViews>
  <sheetFormatPr defaultRowHeight="15.75" x14ac:dyDescent="0.25"/>
  <cols>
    <col min="1" max="1" width="9.42578125" style="1" customWidth="1"/>
    <col min="2" max="2" width="51.85546875" style="3" customWidth="1"/>
    <col min="3" max="3" width="15.140625" style="1" customWidth="1"/>
    <col min="4" max="4" width="10.28515625" style="1" customWidth="1"/>
    <col min="5" max="5" width="12.28515625" style="1" customWidth="1"/>
    <col min="6" max="6" width="18.42578125" style="2" customWidth="1"/>
    <col min="7" max="7" width="12.7109375" style="1" customWidth="1"/>
    <col min="8" max="8" width="17.5703125" style="2" customWidth="1"/>
    <col min="9" max="9" width="14.28515625" style="1" customWidth="1"/>
    <col min="10" max="10" width="23.85546875" style="2" customWidth="1"/>
    <col min="11" max="11" width="16.42578125" style="1" customWidth="1"/>
    <col min="12" max="12" width="17.7109375" style="1" customWidth="1"/>
    <col min="13" max="13" width="15.7109375" style="1" customWidth="1"/>
    <col min="14" max="14" width="0.5703125" style="1" customWidth="1"/>
    <col min="15" max="15" width="9.140625" style="4"/>
    <col min="16" max="16" width="13.7109375" style="1" bestFit="1" customWidth="1"/>
    <col min="17" max="17" width="20.7109375" style="1" customWidth="1"/>
    <col min="18" max="16384" width="9.140625" style="1"/>
  </cols>
  <sheetData>
    <row r="1" spans="1:17" ht="86.25" customHeight="1" x14ac:dyDescent="0.25">
      <c r="H1" s="30" t="s">
        <v>15</v>
      </c>
      <c r="I1" s="30"/>
      <c r="J1" s="30"/>
      <c r="K1" s="30"/>
      <c r="L1" s="30"/>
      <c r="M1" s="30"/>
      <c r="N1" s="30"/>
    </row>
    <row r="2" spans="1:17" ht="145.5" customHeight="1" x14ac:dyDescent="0.25">
      <c r="A2" s="27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7" ht="61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7" ht="125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7" x14ac:dyDescent="0.25">
      <c r="A5" s="7"/>
      <c r="B5" s="7"/>
      <c r="C5" s="8"/>
      <c r="D5" s="8"/>
      <c r="E5" s="7"/>
      <c r="F5" s="7"/>
      <c r="G5" s="7"/>
      <c r="H5" s="7"/>
      <c r="I5" s="7"/>
      <c r="J5" s="7"/>
      <c r="K5" s="41" t="s">
        <v>10</v>
      </c>
      <c r="L5" s="41"/>
      <c r="M5" s="41"/>
      <c r="N5" s="41"/>
    </row>
    <row r="6" spans="1:17" ht="63.75" customHeight="1" x14ac:dyDescent="0.25">
      <c r="A6" s="31" t="s">
        <v>0</v>
      </c>
      <c r="B6" s="31" t="s">
        <v>9</v>
      </c>
      <c r="C6" s="33" t="s">
        <v>11</v>
      </c>
      <c r="D6" s="33" t="s">
        <v>6</v>
      </c>
      <c r="E6" s="35" t="s">
        <v>20</v>
      </c>
      <c r="F6" s="36"/>
      <c r="G6" s="35" t="s">
        <v>13</v>
      </c>
      <c r="H6" s="36"/>
      <c r="I6" s="35" t="s">
        <v>14</v>
      </c>
      <c r="J6" s="36"/>
      <c r="K6" s="31" t="s">
        <v>3</v>
      </c>
      <c r="L6" s="31" t="s">
        <v>4</v>
      </c>
      <c r="M6" s="37" t="s">
        <v>5</v>
      </c>
      <c r="N6" s="33" t="s">
        <v>7</v>
      </c>
    </row>
    <row r="7" spans="1:17" ht="71.25" customHeight="1" x14ac:dyDescent="0.25">
      <c r="A7" s="31"/>
      <c r="B7" s="32"/>
      <c r="C7" s="34"/>
      <c r="D7" s="34"/>
      <c r="E7" s="6" t="s">
        <v>1</v>
      </c>
      <c r="F7" s="6" t="s">
        <v>2</v>
      </c>
      <c r="G7" s="6" t="s">
        <v>1</v>
      </c>
      <c r="H7" s="6" t="s">
        <v>2</v>
      </c>
      <c r="I7" s="6" t="s">
        <v>1</v>
      </c>
      <c r="J7" s="6" t="s">
        <v>2</v>
      </c>
      <c r="K7" s="31"/>
      <c r="L7" s="31"/>
      <c r="M7" s="38"/>
      <c r="N7" s="34"/>
    </row>
    <row r="8" spans="1:17" s="23" customFormat="1" ht="79.5" customHeight="1" x14ac:dyDescent="0.25">
      <c r="A8" s="16">
        <v>1</v>
      </c>
      <c r="B8" s="17" t="s">
        <v>17</v>
      </c>
      <c r="C8" s="18" t="s">
        <v>12</v>
      </c>
      <c r="D8" s="19">
        <v>10</v>
      </c>
      <c r="E8" s="10">
        <v>5500</v>
      </c>
      <c r="F8" s="10">
        <f t="shared" ref="F8" si="0">E8*D8</f>
        <v>55000</v>
      </c>
      <c r="G8" s="10">
        <v>6000</v>
      </c>
      <c r="H8" s="10">
        <f t="shared" ref="H8" si="1">G8*D8</f>
        <v>60000</v>
      </c>
      <c r="I8" s="10">
        <v>5189</v>
      </c>
      <c r="J8" s="10">
        <f>D8*I8</f>
        <v>51890</v>
      </c>
      <c r="K8" s="20">
        <f t="shared" ref="K8" si="2">ROUND(AVERAGE(E8,G8,I8),2)</f>
        <v>5563</v>
      </c>
      <c r="L8" s="20">
        <f t="shared" ref="L8" si="3">K8*D8</f>
        <v>55630</v>
      </c>
      <c r="M8" s="21">
        <f t="shared" ref="M8" si="4">SQRT((POWER(F8-L8,2)+POWER(H8-L8,2)+POWER(J8-L8,2))/(3-1))</f>
        <v>4091.5400523519256</v>
      </c>
      <c r="N8" s="22">
        <f>(_xlfn.STDEV.S(E8,G8,I8)/K8)*100</f>
        <v>7.3549165061152717</v>
      </c>
      <c r="O8" s="4"/>
      <c r="P8" s="11"/>
      <c r="Q8" s="11"/>
    </row>
    <row r="9" spans="1:17" s="23" customFormat="1" ht="79.5" customHeight="1" x14ac:dyDescent="0.25">
      <c r="A9" s="16">
        <v>2</v>
      </c>
      <c r="B9" s="17" t="s">
        <v>19</v>
      </c>
      <c r="C9" s="18" t="s">
        <v>12</v>
      </c>
      <c r="D9" s="19">
        <v>10</v>
      </c>
      <c r="E9" s="10">
        <v>5000</v>
      </c>
      <c r="F9" s="10">
        <f t="shared" ref="F9" si="5">E9*D9</f>
        <v>50000</v>
      </c>
      <c r="G9" s="10">
        <v>6000</v>
      </c>
      <c r="H9" s="10">
        <f t="shared" ref="H9" si="6">G9*D9</f>
        <v>60000</v>
      </c>
      <c r="I9" s="10">
        <v>9000</v>
      </c>
      <c r="J9" s="10">
        <f t="shared" ref="J9:J10" si="7">D9*I9</f>
        <v>90000</v>
      </c>
      <c r="K9" s="20">
        <f t="shared" ref="K9" si="8">ROUND(AVERAGE(E9,G9,I9),2)</f>
        <v>6666.67</v>
      </c>
      <c r="L9" s="20">
        <f t="shared" ref="L9" si="9">K9*D9</f>
        <v>66666.7</v>
      </c>
      <c r="M9" s="21">
        <f t="shared" ref="M9" si="10">SQRT((POWER(F9-L9,2)+POWER(H9-L9,2)+POWER(J9-L9,2))/(3-1))</f>
        <v>20816.65999470136</v>
      </c>
      <c r="N9" s="22">
        <f>(_xlfn.STDEV.S(E9,G9,I9)/K9)*100</f>
        <v>31.224974379504804</v>
      </c>
      <c r="O9" s="4"/>
      <c r="P9" s="11"/>
      <c r="Q9" s="11"/>
    </row>
    <row r="10" spans="1:17" s="23" customFormat="1" ht="60" x14ac:dyDescent="0.25">
      <c r="A10" s="16">
        <v>3</v>
      </c>
      <c r="B10" s="17" t="s">
        <v>18</v>
      </c>
      <c r="C10" s="18" t="s">
        <v>12</v>
      </c>
      <c r="D10" s="19">
        <v>10</v>
      </c>
      <c r="E10" s="10">
        <v>13000</v>
      </c>
      <c r="F10" s="10">
        <f t="shared" ref="F10" si="11">E10*D10</f>
        <v>130000</v>
      </c>
      <c r="G10" s="10">
        <v>6000</v>
      </c>
      <c r="H10" s="10">
        <f t="shared" ref="H10" si="12">G10*D10</f>
        <v>60000</v>
      </c>
      <c r="I10" s="10">
        <v>5189</v>
      </c>
      <c r="J10" s="10">
        <f t="shared" si="7"/>
        <v>51890</v>
      </c>
      <c r="K10" s="20">
        <f t="shared" ref="K10" si="13">ROUND(AVERAGE(E10,G10,I10),2)</f>
        <v>8063</v>
      </c>
      <c r="L10" s="20">
        <f t="shared" ref="L10" si="14">K10*D10</f>
        <v>80630</v>
      </c>
      <c r="M10" s="21">
        <f t="shared" ref="M10" si="15">SQRT((POWER(F10-L10,2)+POWER(H10-L10,2)+POWER(J10-L10,2))/(3-1))</f>
        <v>42947.534271480596</v>
      </c>
      <c r="N10" s="22">
        <f>(_xlfn.STDEV.S(E10,G10,I10)/K10)*100</f>
        <v>53.264956308421915</v>
      </c>
      <c r="O10" s="4"/>
      <c r="P10" s="11"/>
      <c r="Q10" s="11"/>
    </row>
    <row r="11" spans="1:17" ht="20.100000000000001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6"/>
      <c r="L11" s="15">
        <f>SUM(L8:L10)</f>
        <v>202926.7</v>
      </c>
      <c r="M11" s="13"/>
      <c r="N11" s="14"/>
      <c r="O11" s="5"/>
      <c r="P11" s="11"/>
      <c r="Q11" s="9"/>
    </row>
    <row r="12" spans="1:17" s="4" customFormat="1" ht="15.75" customHeight="1" x14ac:dyDescent="0.25">
      <c r="A12" s="1"/>
      <c r="B12" s="27" t="s">
        <v>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12"/>
    </row>
    <row r="13" spans="1:17" s="4" customFormat="1" x14ac:dyDescent="0.25">
      <c r="A13" s="1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7" s="4" customFormat="1" x14ac:dyDescent="0.25">
      <c r="A14" s="1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7" s="4" customFormat="1" x14ac:dyDescent="0.25">
      <c r="A15" s="1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7" s="4" customFormat="1" x14ac:dyDescent="0.25">
      <c r="A16" s="1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s="4" customFormat="1" x14ac:dyDescent="0.25">
      <c r="A17" s="1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s="4" customFormat="1" x14ac:dyDescent="0.25">
      <c r="A18" s="1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s="4" customFormat="1" x14ac:dyDescent="0.25">
      <c r="A19" s="1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 s="4" customFormat="1" x14ac:dyDescent="0.25">
      <c r="A20" s="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s="4" customFormat="1" x14ac:dyDescent="0.25">
      <c r="A21" s="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45.75" customHeight="1" x14ac:dyDescent="0.25">
      <c r="B22" s="28" t="s">
        <v>21</v>
      </c>
      <c r="C22" s="29"/>
      <c r="D22" s="29"/>
      <c r="E22" s="29"/>
      <c r="F22" s="29"/>
      <c r="G22" s="29"/>
      <c r="H22" s="29"/>
      <c r="I22" s="29"/>
    </row>
    <row r="23" spans="1:15" x14ac:dyDescent="0.25">
      <c r="B23" s="29"/>
      <c r="C23" s="29"/>
      <c r="D23" s="29"/>
      <c r="E23" s="29"/>
      <c r="F23" s="29"/>
      <c r="G23" s="29"/>
      <c r="H23" s="29"/>
      <c r="I23" s="29"/>
    </row>
    <row r="24" spans="1:15" x14ac:dyDescent="0.25">
      <c r="B24" s="29"/>
      <c r="C24" s="29"/>
      <c r="D24" s="29"/>
      <c r="E24" s="29"/>
      <c r="F24" s="29"/>
      <c r="G24" s="29"/>
      <c r="H24" s="29"/>
      <c r="I24" s="29"/>
    </row>
  </sheetData>
  <mergeCells count="17">
    <mergeCell ref="K5:N5"/>
    <mergeCell ref="A11:K11"/>
    <mergeCell ref="B12:O21"/>
    <mergeCell ref="B22:I24"/>
    <mergeCell ref="H1:N1"/>
    <mergeCell ref="A6:A7"/>
    <mergeCell ref="B6:B7"/>
    <mergeCell ref="C6:C7"/>
    <mergeCell ref="D6:D7"/>
    <mergeCell ref="E6:F6"/>
    <mergeCell ref="G6:H6"/>
    <mergeCell ref="I6:J6"/>
    <mergeCell ref="K6:K7"/>
    <mergeCell ref="L6:L7"/>
    <mergeCell ref="M6:M7"/>
    <mergeCell ref="N6:N7"/>
    <mergeCell ref="A2:N4"/>
  </mergeCells>
  <conditionalFormatting sqref="N8:N11">
    <cfRule type="cellIs" dxfId="1" priority="37" operator="greaterThan">
      <formula>33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2026-06-22T04:55:41Z</dcterms:modified>
</cp:coreProperties>
</file>