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70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20" i="23"/>
  <c r="J19"/>
  <c r="M19" s="1"/>
  <c r="K19"/>
  <c r="H19"/>
  <c r="K13"/>
  <c r="K15"/>
  <c r="K17"/>
  <c r="J13"/>
  <c r="M13" s="1"/>
  <c r="J15"/>
  <c r="M15" s="1"/>
  <c r="J17"/>
  <c r="M17" s="1"/>
  <c r="H13"/>
  <c r="H15"/>
  <c r="H17"/>
  <c r="L19" l="1"/>
  <c r="L13"/>
  <c r="L15"/>
  <c r="L17"/>
  <c r="H11"/>
  <c r="J11"/>
  <c r="M11" s="1"/>
  <c r="K11"/>
  <c r="L11" l="1"/>
</calcChain>
</file>

<file path=xl/sharedStrings.xml><?xml version="1.0" encoding="utf-8"?>
<sst xmlns="http://schemas.openxmlformats.org/spreadsheetml/2006/main" count="51" uniqueCount="44">
  <si>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</si>
  <si>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</si>
  <si>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</si>
  <si>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</si>
  <si>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</si>
  <si>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</si>
  <si>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</si>
  <si>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</si>
  <si>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</si>
  <si>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</si>
  <si>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</si>
  <si>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</si>
  <si>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</si>
  <si>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</si>
  <si>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</si>
  <si>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</si>
  <si>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</si>
  <si>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</si>
  <si>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</si>
  <si>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</si>
  <si>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Игровая консоль PlayStation 5 Slim</t>
  </si>
  <si>
    <t>2</t>
  </si>
  <si>
    <t>https://www.dns-shop.ru/product/3d1b360e98ebd582/igrovaa-konsol-playstation-5-slim/</t>
  </si>
  <si>
    <t>https://www.mvideo.ru/products/igrovaya-pristavka-sony-playstation-5-slim-825gb-digital-edition-cfi-2xxxb-40079651?ysclid=mskdlvwy3e337314141</t>
  </si>
  <si>
    <t>https://cordstore.ru/catalog/igrovyye-konsoli/playstation/playstation-5/igrovaya-pristavka-sony-playstation-5-slim-1tb-s-diskovodom-belyy/?ysclid=mskdqk38sn811368393</t>
  </si>
  <si>
    <t>Геймпад беспроводной/проводной Sony PlayStation DualSense basic белый</t>
  </si>
  <si>
    <t>https://www.dns-shop.ru/product/7d1fa4f0f29fed20/gejmpad-besprovodnojprovodnoj-sony-playstation-dualsense-basic-belyj/</t>
  </si>
  <si>
    <t>https://www.cifrus.ru/description/46/geympad_sony_dualsense_white?ysclid=msmzw7064101045863</t>
  </si>
  <si>
    <t>https://www.technopark.ru/geympad-sony-dualsense-white/?af_ad_id=17470940415&amp;af_adset=globus&amp;af_adset_id=5572820819&amp;af_c_id=119910076&amp;af_click_lookback=7d&amp;af_reengagement_window=30d&amp;af_siteid=search_yandex.ru&amp;clickid=4269053641436692479&amp;is_retargeting=true&amp;pid=yandexdirect_int&amp;utm_campaign=119910076_tovarnaya_bt_main_p_rf&amp;utm_content=17470940415&amp;utm_medium=cpc&amp;utm_source=yandex&amp;utm_term=search_yandex.ru_no_dynamic_places_6_desktop_45_Чебоксары_5572820819_205572820819_---autotargeting__&amp;yclid=4269053641436692479&amp;ybaip=1&amp;utm_referrer=https%3A%2F%2Fyandex.ru%2F</t>
  </si>
  <si>
    <t>Многофункциональный стенд для PS5/PS5 Slim/PS5 Pro</t>
  </si>
  <si>
    <t>https://gameshock174.ru/catalog/playstation_5/aksessuary_365/podstavki_i_krepleniya_ps5/mnogofunktsionalnyy_stend_podstavka_dobe_5v1_s_funktsiey_okhlazhdeniya_dlya_ps5_tp5_3536b/?ysclid=msn0dvi8wt843574054</t>
  </si>
  <si>
    <t>https://playgames.ru/multifunctional-cooling-stand-ps5-tp5-3536b/?ysclid=msn0d69rer703076647</t>
  </si>
  <si>
    <t>https://ustoregames.ru/vertikalnaya-podstavka-c-ohlazhdeniem-dlya-igrovoj-pristavki-sony-playstation-5-i-ps5-slim-zaryadka-s-indikaciej-dlya-gejmpadov-dualsense-dobe-tp5-3536b?ysclid=msn0ez1ye5232132979</t>
  </si>
  <si>
    <t>Игра EA Sports FC 26 (PS5)</t>
  </si>
  <si>
    <t>1</t>
  </si>
  <si>
    <t>https://www.dns-shop.ru/product/6e64e6467e69d21a/igra-ea-sports-fc-26-ps5/?ysclid=msn0k7y138982200586</t>
  </si>
  <si>
    <t>https://ggsel.net/catalog/product/ea-sports-fc-26-ps5-vybor-regiona-5296652?utm_source=yandex&amp;utm_medium=cpc&amp;utm_campaign=700306725&amp;utm_content=17342963656&amp;utm_term=---autotargeting&amp;ai=1310677&amp;yclid=13890599741269213183</t>
  </si>
  <si>
    <t>https://www.mvideo.ru/products/ps5-igra-ea-sports-fc-26-400478316?ysclid=msn0prruhy514137272</t>
  </si>
  <si>
    <t>https://www.dns-shop.ru/product/686b09b57e69d21a/igra-nba-2k26-ps5/?ysclid=msn0rzvxkd38785050</t>
  </si>
  <si>
    <t>Игра NBA 2K26 (PS5)</t>
  </si>
  <si>
    <t>https://www.mvideo.ru/products/videoigra-sony-nba26-2k26-dlya-ps5-angliiskaya-versiya-400888352?ysclid=msn0u4kiz1145052446</t>
  </si>
  <si>
    <t>https://cmstore.ru/product/igra_dlya_ps5_nba_2k26/?ysclid=msn0yma7t8620363026</t>
  </si>
  <si>
    <t>"10" августа 2026г.</t>
  </si>
  <si>
    <t>Обоснование начальной (максимальной) цены контракта (НМЦК) на поставку игровых консолей, геймпадов, многофункциональных стендов и игр.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</si>
</sst>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2" borderId="1" xfId="1" applyFill="1" applyBorder="1" applyAlignment="1" applyProtection="1">
      <alignment horizontal="center" vertical="center" wrapText="1"/>
    </xf>
    <xf numFmtId="4" fontId="9" fillId="0" borderId="1" xfId="1" applyNumberFormat="1" applyFill="1" applyBorder="1" applyAlignment="1" applyProtection="1">
      <alignment horizontal="center" vertical="center" wrapText="1"/>
    </xf>
    <xf numFmtId="4" fontId="9" fillId="2" borderId="1" xfId="1" applyNumberFormat="1" applyFill="1" applyBorder="1" applyAlignment="1" applyProtection="1">
      <alignment horizontal="center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toregames.ru/vertikalnaya-podstavka-c-ohlazhdeniem-dlya-igrovoj-pristavki-sony-playstation-5-i-ps5-slim-zaryadka-s-indikaciej-dlya-gejmpadov-dualsense-dobe-tp5-3536b?ysclid=msn0ez1ye5232132979" TargetMode="External"/><Relationship Id="rId13" Type="http://schemas.openxmlformats.org/officeDocument/2006/relationships/hyperlink" Target="https://www.mvideo.ru/products/videoigra-sony-nba26-2k26-dlya-ps5-angliiskaya-versiya-400888352?ysclid=msn0u4kiz1145052446" TargetMode="External"/><Relationship Id="rId3" Type="http://schemas.openxmlformats.org/officeDocument/2006/relationships/hyperlink" Target="https://cordstore.ru/catalog/igrovyye-konsoli/playstation/playstation-5/igrovaya-pristavka-sony-playstation-5-slim-1tb-s-diskovodom-belyy/?ysclid=mskdqk38sn811368393" TargetMode="External"/><Relationship Id="rId7" Type="http://schemas.openxmlformats.org/officeDocument/2006/relationships/hyperlink" Target="https://playgames.ru/multifunctional-cooling-stand-ps5-tp5-3536b/?ysclid=msn0d69rer703076647" TargetMode="External"/><Relationship Id="rId12" Type="http://schemas.openxmlformats.org/officeDocument/2006/relationships/hyperlink" Target="https://www.dns-shop.ru/product/686b09b57e69d21a/igra-nba-2k26-ps5/?ysclid=msn0rzvxkd38785050" TargetMode="External"/><Relationship Id="rId2" Type="http://schemas.openxmlformats.org/officeDocument/2006/relationships/hyperlink" Target="https://www.mvideo.ru/products/igrovaya-pristavka-sony-playstation-5-slim-825gb-digital-edition-cfi-2xxxb-40079651?ysclid=mskdlvwy3e337314141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dns-shop.ru/product/3d1b360e98ebd582/igrovaa-konsol-playstation-5-slim/" TargetMode="External"/><Relationship Id="rId6" Type="http://schemas.openxmlformats.org/officeDocument/2006/relationships/hyperlink" Target="https://gameshock174.ru/catalog/playstation_5/aksessuary_365/podstavki_i_krepleniya_ps5/mnogofunktsionalnyy_stend_podstavka_dobe_5v1_s_funktsiey_okhlazhdeniya_dlya_ps5_tp5_3536b/?ysclid=msn0dvi8wt843574054" TargetMode="External"/><Relationship Id="rId11" Type="http://schemas.openxmlformats.org/officeDocument/2006/relationships/hyperlink" Target="https://www.mvideo.ru/products/ps5-igra-ea-sports-fc-26-400478316?ysclid=msn0prruhy514137272" TargetMode="External"/><Relationship Id="rId5" Type="http://schemas.openxmlformats.org/officeDocument/2006/relationships/hyperlink" Target="https://www.cifrus.ru/description/46/geympad_sony_dualsense_white?ysclid=msmzw7064101045863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ggsel.net/catalog/product/ea-sports-fc-26-ps5-vybor-regiona-5296652?utm_source=yandex&amp;utm_medium=cpc&amp;utm_campaign=700306725&amp;utm_content=17342963656&amp;utm_term=---autotargeting&amp;ai=1310677&amp;yclid=13890599741269213183" TargetMode="External"/><Relationship Id="rId4" Type="http://schemas.openxmlformats.org/officeDocument/2006/relationships/hyperlink" Target="https://www.dns-shop.ru/product/7d1fa4f0f29fed20/gejmpad-besprovodnojprovodnoj-sony-playstation-dualsense-basic-belyj/" TargetMode="External"/><Relationship Id="rId9" Type="http://schemas.openxmlformats.org/officeDocument/2006/relationships/hyperlink" Target="https://www.dns-shop.ru/product/6e64e6467e69d21a/igra-ea-sports-fc-26-ps5/?ysclid=msn0k7y138982200586" TargetMode="External"/><Relationship Id="rId14" Type="http://schemas.openxmlformats.org/officeDocument/2006/relationships/hyperlink" Target="https://cmstore.ru/product/igra_dlya_ps5_nba_2k26/?ysclid=msn0yma7t862036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28"/>
  <sheetViews>
    <sheetView tabSelected="1" topLeftCell="A10" zoomScale="70" zoomScaleNormal="70" zoomScaleSheetLayoutView="70" workbookViewId="0">
      <selection activeCell="P18" sqref="P18"/>
    </sheetView>
  </sheetViews>
  <sheetFormatPr defaultColWidth="9.140625" defaultRowHeight="15.75"/>
  <cols>
    <col min="1" max="1" width="7.140625" style="3" customWidth="1"/>
    <col min="2" max="2" width="37.7109375" style="10" customWidth="1"/>
    <col min="3" max="3" width="17.7109375" style="3" customWidth="1"/>
    <col min="4" max="4" width="12.7109375" style="3" customWidth="1"/>
    <col min="5" max="7" width="22.7109375" style="3" customWidth="1"/>
    <col min="8" max="8" width="14.42578125" style="3" customWidth="1"/>
    <col min="9" max="9" width="17.7109375" style="3" customWidth="1"/>
    <col min="10" max="10" width="15.28515625" style="3" customWidth="1"/>
    <col min="11" max="11" width="18.5703125" style="3" customWidth="1"/>
    <col min="12" max="12" width="16.85546875" style="3" customWidth="1"/>
    <col min="13" max="13" width="22.28515625" style="3" customWidth="1"/>
    <col min="14" max="16384" width="9.140625" style="3"/>
  </cols>
  <sheetData>
    <row r="1" spans="1:17" ht="43.5" customHeight="1">
      <c r="I1" s="41"/>
      <c r="J1" s="41"/>
      <c r="K1" s="41"/>
      <c r="L1" s="41"/>
      <c r="M1" s="41"/>
    </row>
    <row r="2" spans="1:17" ht="27" customHeight="1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44" t="s">
        <v>14</v>
      </c>
      <c r="B5" s="44"/>
      <c r="C5" s="44"/>
      <c r="D5" s="44"/>
      <c r="E5" s="44"/>
      <c r="F5" s="45" t="s">
        <v>5</v>
      </c>
      <c r="G5" s="45"/>
      <c r="H5" s="45"/>
      <c r="I5" s="45"/>
      <c r="J5" s="45"/>
      <c r="K5" s="45"/>
      <c r="L5" s="45"/>
      <c r="M5" s="45"/>
    </row>
    <row r="6" spans="1:17" ht="36.75" customHeight="1">
      <c r="A6" s="44" t="s">
        <v>8</v>
      </c>
      <c r="B6" s="44"/>
      <c r="C6" s="44"/>
      <c r="D6" s="44"/>
      <c r="E6" s="44"/>
      <c r="F6" s="45" t="s">
        <v>13</v>
      </c>
      <c r="G6" s="45"/>
      <c r="H6" s="45"/>
      <c r="I6" s="45"/>
      <c r="J6" s="45"/>
      <c r="K6" s="45"/>
      <c r="L6" s="45"/>
      <c r="M6" s="45"/>
    </row>
    <row r="8" spans="1:17" ht="36" customHeight="1">
      <c r="A8" s="39" t="s">
        <v>0</v>
      </c>
      <c r="B8" s="37" t="s">
        <v>3</v>
      </c>
      <c r="C8" s="37" t="s">
        <v>11</v>
      </c>
      <c r="D8" s="37" t="s">
        <v>12</v>
      </c>
      <c r="E8" s="37" t="s">
        <v>9</v>
      </c>
      <c r="F8" s="37"/>
      <c r="G8" s="37"/>
      <c r="H8" s="37"/>
      <c r="I8" s="37" t="s">
        <v>4</v>
      </c>
      <c r="J8" s="42" t="s">
        <v>2</v>
      </c>
      <c r="K8" s="42"/>
      <c r="L8" s="42"/>
      <c r="M8" s="38" t="s">
        <v>15</v>
      </c>
      <c r="Q8" s="4"/>
    </row>
    <row r="9" spans="1:17" ht="124.5" customHeight="1">
      <c r="A9" s="39"/>
      <c r="B9" s="37"/>
      <c r="C9" s="37"/>
      <c r="D9" s="37"/>
      <c r="E9" s="22" t="s">
        <v>16</v>
      </c>
      <c r="F9" s="22" t="s">
        <v>17</v>
      </c>
      <c r="G9" s="22" t="s">
        <v>18</v>
      </c>
      <c r="H9" s="21"/>
      <c r="I9" s="37"/>
      <c r="J9" s="13" t="s">
        <v>10</v>
      </c>
      <c r="K9" s="14" t="s">
        <v>1</v>
      </c>
      <c r="L9" s="14" t="s">
        <v>7</v>
      </c>
      <c r="M9" s="38"/>
    </row>
    <row r="10" spans="1:17" ht="66" customHeight="1">
      <c r="A10" s="25"/>
      <c r="B10" s="26"/>
      <c r="C10" s="26"/>
      <c r="D10" s="26"/>
      <c r="E10" s="33" t="s">
        <v>22</v>
      </c>
      <c r="F10" s="33" t="s">
        <v>23</v>
      </c>
      <c r="G10" s="33" t="s">
        <v>24</v>
      </c>
      <c r="H10" s="25"/>
      <c r="I10" s="26"/>
      <c r="J10" s="13"/>
      <c r="K10" s="14"/>
      <c r="L10" s="14"/>
      <c r="M10" s="28"/>
    </row>
    <row r="11" spans="1:17" ht="36.75" customHeight="1">
      <c r="A11" s="21">
        <v>1</v>
      </c>
      <c r="B11" s="29" t="s">
        <v>20</v>
      </c>
      <c r="C11" s="15" t="s">
        <v>19</v>
      </c>
      <c r="D11" s="20" t="s">
        <v>21</v>
      </c>
      <c r="E11" s="18">
        <v>69999</v>
      </c>
      <c r="F11" s="17">
        <v>64999</v>
      </c>
      <c r="G11" s="17">
        <v>63490</v>
      </c>
      <c r="H11" s="23">
        <f>SUM(E11:G11)</f>
        <v>198488</v>
      </c>
      <c r="I11" s="15">
        <v>3</v>
      </c>
      <c r="J11" s="18">
        <f t="shared" ref="J11:J17" si="0">AVERAGE(E11:G11)</f>
        <v>66162.67</v>
      </c>
      <c r="K11" s="18">
        <f t="shared" ref="K11:K17" si="1">STDEV(E11:G11)</f>
        <v>3406.96</v>
      </c>
      <c r="L11" s="19">
        <f t="shared" ref="L11:L17" si="2">K11/J11</f>
        <v>5.1499999999999997E-2</v>
      </c>
      <c r="M11" s="16">
        <f>D11*J11</f>
        <v>132325.34</v>
      </c>
    </row>
    <row r="12" spans="1:17" ht="212.45" customHeight="1">
      <c r="A12" s="30"/>
      <c r="B12" s="29"/>
      <c r="C12" s="15"/>
      <c r="D12" s="20"/>
      <c r="E12" s="34" t="s">
        <v>26</v>
      </c>
      <c r="F12" s="35" t="s">
        <v>27</v>
      </c>
      <c r="G12" s="35" t="s">
        <v>28</v>
      </c>
      <c r="H12" s="32"/>
      <c r="I12" s="15"/>
      <c r="J12" s="18"/>
      <c r="K12" s="18"/>
      <c r="L12" s="19"/>
      <c r="M12" s="16"/>
    </row>
    <row r="13" spans="1:17" ht="36.75" customHeight="1">
      <c r="A13" s="21">
        <v>2</v>
      </c>
      <c r="B13" s="29" t="s">
        <v>25</v>
      </c>
      <c r="C13" s="15" t="s">
        <v>19</v>
      </c>
      <c r="D13" s="20" t="s">
        <v>21</v>
      </c>
      <c r="E13" s="18">
        <v>7999</v>
      </c>
      <c r="F13" s="17">
        <v>6020</v>
      </c>
      <c r="G13" s="17">
        <v>7490</v>
      </c>
      <c r="H13" s="23">
        <f t="shared" ref="H13:H19" si="3">SUM(E13:G13)</f>
        <v>21509</v>
      </c>
      <c r="I13" s="15">
        <v>3</v>
      </c>
      <c r="J13" s="18">
        <f t="shared" si="0"/>
        <v>7169.67</v>
      </c>
      <c r="K13" s="18">
        <f t="shared" si="1"/>
        <v>1027.6500000000001</v>
      </c>
      <c r="L13" s="19">
        <f t="shared" si="2"/>
        <v>0.14330000000000001</v>
      </c>
      <c r="M13" s="16">
        <f t="shared" ref="M13:M17" si="4">D13*J13</f>
        <v>14339.34</v>
      </c>
    </row>
    <row r="14" spans="1:17" ht="94.9" customHeight="1">
      <c r="A14" s="30"/>
      <c r="B14" s="29"/>
      <c r="C14" s="15"/>
      <c r="D14" s="20"/>
      <c r="E14" s="34" t="s">
        <v>30</v>
      </c>
      <c r="F14" s="35" t="s">
        <v>31</v>
      </c>
      <c r="G14" s="35" t="s">
        <v>32</v>
      </c>
      <c r="H14" s="32"/>
      <c r="I14" s="15"/>
      <c r="J14" s="18"/>
      <c r="K14" s="18"/>
      <c r="L14" s="19"/>
      <c r="M14" s="16"/>
    </row>
    <row r="15" spans="1:17" ht="36.75" customHeight="1">
      <c r="A15" s="21">
        <v>3</v>
      </c>
      <c r="B15" s="29" t="s">
        <v>29</v>
      </c>
      <c r="C15" s="15" t="s">
        <v>19</v>
      </c>
      <c r="D15" s="20" t="s">
        <v>21</v>
      </c>
      <c r="E15" s="18">
        <v>3021</v>
      </c>
      <c r="F15" s="17">
        <v>2990</v>
      </c>
      <c r="G15" s="17">
        <v>2500</v>
      </c>
      <c r="H15" s="23">
        <f t="shared" si="3"/>
        <v>8511</v>
      </c>
      <c r="I15" s="15">
        <v>3</v>
      </c>
      <c r="J15" s="18">
        <f t="shared" si="0"/>
        <v>2837</v>
      </c>
      <c r="K15" s="18">
        <f t="shared" si="1"/>
        <v>292.26</v>
      </c>
      <c r="L15" s="19">
        <f t="shared" si="2"/>
        <v>0.10299999999999999</v>
      </c>
      <c r="M15" s="16">
        <f t="shared" si="4"/>
        <v>5674</v>
      </c>
    </row>
    <row r="16" spans="1:17" ht="97.9" customHeight="1">
      <c r="A16" s="25"/>
      <c r="B16" s="29"/>
      <c r="C16" s="15"/>
      <c r="D16" s="20"/>
      <c r="E16" s="34" t="s">
        <v>35</v>
      </c>
      <c r="F16" s="35" t="s">
        <v>36</v>
      </c>
      <c r="G16" s="35" t="s">
        <v>37</v>
      </c>
      <c r="H16" s="27"/>
      <c r="I16" s="15"/>
      <c r="J16" s="18"/>
      <c r="K16" s="18"/>
      <c r="L16" s="19"/>
      <c r="M16" s="16"/>
    </row>
    <row r="17" spans="1:14" ht="36.75" customHeight="1">
      <c r="A17" s="21">
        <v>4</v>
      </c>
      <c r="B17" s="29" t="s">
        <v>33</v>
      </c>
      <c r="C17" s="15" t="s">
        <v>19</v>
      </c>
      <c r="D17" s="20" t="s">
        <v>34</v>
      </c>
      <c r="E17" s="18">
        <v>4899</v>
      </c>
      <c r="F17" s="17">
        <v>4989</v>
      </c>
      <c r="G17" s="17">
        <v>4999</v>
      </c>
      <c r="H17" s="23">
        <f t="shared" si="3"/>
        <v>14887</v>
      </c>
      <c r="I17" s="15">
        <v>3</v>
      </c>
      <c r="J17" s="18">
        <f t="shared" si="0"/>
        <v>4962.33</v>
      </c>
      <c r="K17" s="18">
        <f t="shared" si="1"/>
        <v>55.08</v>
      </c>
      <c r="L17" s="19">
        <f t="shared" si="2"/>
        <v>1.11E-2</v>
      </c>
      <c r="M17" s="16">
        <f t="shared" si="4"/>
        <v>4962.33</v>
      </c>
    </row>
    <row r="18" spans="1:14" ht="77.45" customHeight="1">
      <c r="A18" s="30"/>
      <c r="B18" s="29"/>
      <c r="C18" s="15"/>
      <c r="D18" s="20"/>
      <c r="E18" s="34" t="s">
        <v>38</v>
      </c>
      <c r="F18" s="35" t="s">
        <v>40</v>
      </c>
      <c r="G18" s="35" t="s">
        <v>41</v>
      </c>
      <c r="H18" s="32"/>
      <c r="I18" s="15"/>
      <c r="J18" s="18"/>
      <c r="K18" s="18"/>
      <c r="L18" s="19"/>
      <c r="M18" s="16"/>
    </row>
    <row r="19" spans="1:14" ht="36.75" customHeight="1">
      <c r="A19" s="30">
        <v>5</v>
      </c>
      <c r="B19" s="29" t="s">
        <v>39</v>
      </c>
      <c r="C19" s="15" t="s">
        <v>19</v>
      </c>
      <c r="D19" s="20" t="s">
        <v>34</v>
      </c>
      <c r="E19" s="18">
        <v>4599</v>
      </c>
      <c r="F19" s="17">
        <v>5100</v>
      </c>
      <c r="G19" s="17">
        <v>3999</v>
      </c>
      <c r="H19" s="32">
        <f t="shared" si="3"/>
        <v>13698</v>
      </c>
      <c r="I19" s="15">
        <v>3</v>
      </c>
      <c r="J19" s="18">
        <f t="shared" ref="J19" si="5">AVERAGE(E19:G19)</f>
        <v>4566</v>
      </c>
      <c r="K19" s="18">
        <f t="shared" ref="K19" si="6">STDEV(E19:G19)</f>
        <v>551.24</v>
      </c>
      <c r="L19" s="19">
        <f t="shared" ref="L19" si="7">K19/J19</f>
        <v>0.1207</v>
      </c>
      <c r="M19" s="16">
        <f t="shared" ref="M19" si="8">D19*J19</f>
        <v>4566</v>
      </c>
    </row>
    <row r="20" spans="1:14" ht="28.5" customHeight="1">
      <c r="A20" s="39" t="s">
        <v>6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24">
        <f>SUM(M11:M19)</f>
        <v>161867.01</v>
      </c>
    </row>
    <row r="21" spans="1:14">
      <c r="A21" s="4"/>
      <c r="D21" s="4"/>
      <c r="E21" s="4"/>
      <c r="F21" s="4"/>
      <c r="G21" s="4"/>
      <c r="H21" s="4"/>
      <c r="I21" s="4"/>
      <c r="J21" s="5"/>
      <c r="K21" s="4"/>
      <c r="L21" s="4"/>
      <c r="M21" s="12"/>
    </row>
    <row r="22" spans="1:14" ht="21.6" customHeight="1">
      <c r="A22" s="4"/>
      <c r="B22" s="40"/>
      <c r="C22" s="40"/>
      <c r="D22" s="40"/>
      <c r="E22" s="40"/>
      <c r="F22" s="4"/>
      <c r="G22" s="4"/>
      <c r="H22" s="4"/>
      <c r="I22" s="4"/>
      <c r="J22" s="5"/>
      <c r="K22" s="4"/>
      <c r="L22" s="4"/>
      <c r="M22" s="12"/>
    </row>
    <row r="23" spans="1:14">
      <c r="A23" s="4"/>
      <c r="D23" s="4"/>
      <c r="E23" s="4"/>
      <c r="F23" s="4"/>
      <c r="G23" s="4"/>
      <c r="H23" s="4"/>
      <c r="I23" s="4"/>
      <c r="J23" s="5"/>
      <c r="K23" s="4"/>
      <c r="L23" s="4"/>
      <c r="M23" s="12"/>
    </row>
    <row r="24" spans="1:14">
      <c r="B24" s="31" t="s">
        <v>42</v>
      </c>
      <c r="E24" s="6"/>
      <c r="K24" s="36"/>
      <c r="L24" s="36"/>
      <c r="M24" s="36"/>
      <c r="N24" s="6"/>
    </row>
    <row r="25" spans="1:14">
      <c r="E25" s="6"/>
      <c r="F25" s="6"/>
      <c r="G25" s="6"/>
      <c r="L25" s="7"/>
      <c r="M25" s="2"/>
    </row>
    <row r="26" spans="1:14">
      <c r="J26" s="8"/>
      <c r="L26" s="9"/>
      <c r="M26" s="9"/>
    </row>
    <row r="27" spans="1:14">
      <c r="J27" s="8"/>
    </row>
    <row r="28" spans="1:14">
      <c r="J28" s="8"/>
      <c r="M28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24:M24"/>
    <mergeCell ref="C8:C9"/>
    <mergeCell ref="D8:D9"/>
    <mergeCell ref="M8:M9"/>
    <mergeCell ref="A20:L20"/>
    <mergeCell ref="B22:E22"/>
  </mergeCells>
  <hyperlinks>
    <hyperlink ref="E10" r:id="rId1"/>
    <hyperlink ref="F10" r:id="rId2"/>
    <hyperlink ref="G10" r:id="rId3"/>
    <hyperlink ref="E12" r:id="rId4"/>
    <hyperlink ref="F12" r:id="rId5"/>
    <hyperlink ref="G12" display="https://www.technopark.ru/geympad-sony-dualsense-white/?af_ad_id=17470940415&amp;af_adset=globus&amp;af_adset_id=5572820819&amp;af_c_id=119910076&amp;af_click_lookback=7d&amp;af_reengagement_window=30d&amp;af_siteid=search_yandex.ru&amp;clickid=4269053641436692479&amp;is_retargeting=tru"/>
    <hyperlink ref="E14" r:id="rId6"/>
    <hyperlink ref="F14" r:id="rId7"/>
    <hyperlink ref="G14" r:id="rId8"/>
    <hyperlink ref="E16" r:id="rId9"/>
    <hyperlink ref="F16" r:id="rId10"/>
    <hyperlink ref="G16" r:id="rId11"/>
    <hyperlink ref="E18" r:id="rId12"/>
    <hyperlink ref="F18" r:id="rId13"/>
    <hyperlink ref="G18" r:id="rId14"/>
  </hyperlinks>
  <pageMargins left="0.31496062992125984" right="0.15748031496062992" top="0.23622047244094491" bottom="0.23622047244094491" header="0.19685039370078741" footer="0"/>
  <pageSetup paperSize="9" scale="57" fitToHeight="3" orientation="landscape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2026-08-10T09:27:27Z</cp:lastPrinted>
  <dcterms:created xsi:type="dcterms:W3CDTF">2011-08-15T06:57:36Z</dcterms:created>
  <dcterms:modified xsi:type="dcterms:W3CDTF">2026-08-13T13:32:13Z</dcterms:modified>
</cp:coreProperties>
</file>