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192.168.0.31\0 закупки важное\Закупки 2026 год\БЕРЕЗКА\Поставка решетки водоприемной\Закупочная сессия\"/>
    </mc:Choice>
  </mc:AlternateContent>
  <xr:revisionPtr revIDLastSave="0" documentId="13_ncr:1_{C16BCC37-25C8-4027-B711-6FCEC0E5A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Q16" i="1"/>
  <c r="P16" i="1"/>
  <c r="J16" i="1"/>
  <c r="L16" i="1" s="1"/>
  <c r="M16" i="1" s="1"/>
  <c r="H16" i="1"/>
  <c r="I16" i="1" s="1"/>
  <c r="I18" i="1" l="1"/>
  <c r="O17" i="1"/>
  <c r="P17" i="1"/>
  <c r="Q17" i="1"/>
  <c r="N16" i="1"/>
</calcChain>
</file>

<file path=xl/sharedStrings.xml><?xml version="1.0" encoding="utf-8"?>
<sst xmlns="http://schemas.openxmlformats.org/spreadsheetml/2006/main" count="39" uniqueCount="35">
  <si>
    <t>«УТВЕРЖДАЮ»</t>
  </si>
  <si>
    <t>Внутренний номер:</t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</si>
  <si>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</si>
  <si>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</si>
  <si>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</si>
  <si>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</si>
  <si>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</si>
  <si>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</si>
  <si>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</si>
  <si>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</si>
  <si>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</si>
  <si>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</si>
  <si>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</si>
  <si>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</si>
  <si>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</si>
  <si>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Вывод: Совокупность значений цен, используемых в расчете, при определении НМЦК однородная, т. к. коэффициент вариации цены не превышает 33%.</t>
  </si>
  <si>
    <t>Итого НМЦК</t>
  </si>
  <si>
    <t>На основании вышеизложенного установлена начальная (максимальная) цена контракта (договора), которая составляет:</t>
  </si>
  <si>
    <t xml:space="preserve"> </t>
  </si>
  <si>
    <t xml:space="preserve">Специалист по закупкам </t>
  </si>
  <si>
    <t>________________ /Е.Н. Астудина</t>
  </si>
  <si>
    <t>"______"_____________________2026 г.</t>
  </si>
  <si>
    <t>Заместитель директора ФГБУ ПОО  «ГУОР г. Бронницы МО»</t>
  </si>
  <si>
    <t>Расчет подготовил: начальник ОЭО                             _______________/Андреев С.А.</t>
  </si>
  <si>
    <t>_____________________________________ Василига Н.Н.</t>
  </si>
  <si>
    <t>шт</t>
  </si>
  <si>
    <t>Решетка водоприемная</t>
  </si>
  <si>
    <t xml:space="preserve">51 100,20 (Пятьдесят одна тысяча сто ) рублей 20 копеек, в том числе НДС </t>
  </si>
  <si>
    <t xml:space="preserve">                  Заказчик принимает в работу наименьшую сумму из представленных ценовых предложений, которая составляет: 49 500 (Сорок девять тысяч пятьсот) рублей 00 копеек, в том числе НДС                        
      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</si>
  <si>
    <r>
      <t>n1</t>
    </r>
    <r>
      <rPr>
        <b/>
        <vertAlign val="subscript"/>
        <sz val="10"/>
        <color indexed="64"/>
        <rFont val="Times New Roman"/>
      </rPr>
      <t xml:space="preserve">  
</t>
    </r>
    <r>
      <rPr>
        <b/>
        <sz val="10"/>
        <color indexed="64"/>
        <rFont val="Times New Roman"/>
      </rPr>
      <t>Поставщик 1
вх. 2130 от14.08.2026г.</t>
    </r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</si>
  <si>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>Поставщик 2
вх. 2131 от14.08.2026г.</t>
    </r>
  </si>
  <si>
    <t>n3
Поставщик 3
вх. 2132 от14.08.2026г.</t>
  </si>
  <si>
    <r>
      <t xml:space="preserve">Обоснование начальной максимальной цены контракта (договора)
</t>
    </r>
    <r>
      <rPr>
        <sz val="11"/>
        <color indexed="64"/>
        <rFont val="Times New Roman"/>
      </rPr>
      <t xml:space="preserve">
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поставщиков,  с учетом особенной опредения НМЦК, установленного пп. "в" п. 7  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 поставку жироуловителей</t>
    </r>
  </si>
  <si>
    <t>(утверждено установленным порядком)</t>
  </si>
  <si>
    <t>(подписано установленным порядком)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</si>
</sst>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indexed="64"/>
      <name val="Calibri"/>
    </font>
    <font>
      <sz val="11"/>
      <color indexed="64"/>
      <name val="Times New Roman"/>
    </font>
    <font>
      <b/>
      <sz val="11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b/>
      <sz val="14"/>
      <color indexed="64"/>
      <name val="Times New Roman"/>
    </font>
    <font>
      <sz val="11"/>
      <name val="Times New Roman"/>
    </font>
    <font>
      <sz val="11"/>
      <color indexed="2"/>
      <name val="Times New Roman"/>
    </font>
    <font>
      <b/>
      <vertAlign val="subscript"/>
      <sz val="10"/>
      <color indexed="64"/>
      <name val="Times New Roman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0" borderId="9" xfId="0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vertical="center"/>
    </xf>
    <xf numFmtId="0" fontId="15" fillId="0" borderId="6" xfId="0" applyFont="1" applyBorder="1" applyAlignment="1">
      <alignment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2" borderId="0" xfId="0" applyFont="1" applyFill="1"/>
    <xf numFmtId="0" fontId="18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41"/>
  <sheetViews>
    <sheetView tabSelected="1" topLeftCell="A16" zoomScale="80" workbookViewId="0">
      <selection activeCell="G26" sqref="E26:G26"/>
    </sheetView>
  </sheetViews>
  <sheetFormatPr defaultRowHeight="15" x14ac:dyDescent="0.25"/>
  <cols>
    <col min="1" max="1" width="5.28515625" style="1" bestFit="1" customWidth="1"/>
    <col min="2" max="2" width="28.42578125" style="1" bestFit="1" customWidth="1"/>
    <col min="3" max="3" width="8.42578125" style="1" bestFit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5.85546875" style="1" bestFit="1" customWidth="1"/>
    <col min="13" max="13" width="10.8554687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18" x14ac:dyDescent="0.25">
      <c r="L3" s="40" t="s">
        <v>0</v>
      </c>
      <c r="M3" s="40"/>
      <c r="N3" s="40"/>
      <c r="O3" s="40"/>
      <c r="P3" s="40"/>
      <c r="Q3" s="40"/>
    </row>
    <row r="4" spans="1:18" x14ac:dyDescent="0.25">
      <c r="L4" s="40" t="s">
        <v>22</v>
      </c>
      <c r="M4" s="40"/>
      <c r="N4" s="40"/>
      <c r="O4" s="40"/>
      <c r="P4" s="40"/>
      <c r="Q4" s="40"/>
    </row>
    <row r="5" spans="1:18" x14ac:dyDescent="0.25">
      <c r="L5" s="40" t="s">
        <v>24</v>
      </c>
      <c r="M5" s="40"/>
      <c r="N5" s="40"/>
      <c r="O5" s="40"/>
      <c r="P5" s="40"/>
      <c r="Q5" s="40"/>
    </row>
    <row r="6" spans="1:18" x14ac:dyDescent="0.25">
      <c r="L6" s="24"/>
      <c r="M6" s="25"/>
      <c r="N6" s="43"/>
      <c r="O6" s="43"/>
      <c r="P6" s="43" t="s">
        <v>33</v>
      </c>
      <c r="Q6" s="43"/>
      <c r="R6" s="44"/>
    </row>
    <row r="7" spans="1:18" x14ac:dyDescent="0.25">
      <c r="L7" s="41" t="s">
        <v>21</v>
      </c>
      <c r="M7" s="40"/>
      <c r="N7" s="40"/>
      <c r="O7" s="40"/>
      <c r="P7" s="40"/>
      <c r="Q7" s="40"/>
    </row>
    <row r="8" spans="1:18" ht="11.25" customHeight="1" x14ac:dyDescent="0.25"/>
    <row r="9" spans="1:18" x14ac:dyDescent="0.25">
      <c r="H9" s="2"/>
      <c r="I9" s="2"/>
      <c r="J9" s="2"/>
      <c r="K9" s="2"/>
      <c r="L9" s="2"/>
      <c r="M9" s="2"/>
    </row>
    <row r="10" spans="1:18" x14ac:dyDescent="0.25">
      <c r="A10" s="42" t="s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8" ht="111" customHeight="1" x14ac:dyDescent="0.25">
      <c r="A11" s="38" t="s">
        <v>32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18" hidden="1" x14ac:dyDescent="0.25"/>
    <row r="13" spans="1:18" ht="30" customHeight="1" x14ac:dyDescent="0.25">
      <c r="A13" s="39" t="s">
        <v>2</v>
      </c>
      <c r="B13" s="39" t="s">
        <v>3</v>
      </c>
      <c r="C13" s="39" t="s">
        <v>4</v>
      </c>
      <c r="D13" s="39" t="s">
        <v>5</v>
      </c>
      <c r="E13" s="39" t="s">
        <v>6</v>
      </c>
      <c r="F13" s="39"/>
      <c r="G13" s="39"/>
      <c r="H13" s="39" t="s">
        <v>7</v>
      </c>
      <c r="I13" s="39" t="s">
        <v>8</v>
      </c>
      <c r="J13" s="39" t="s">
        <v>9</v>
      </c>
      <c r="K13" s="39"/>
      <c r="L13" s="39"/>
      <c r="M13" s="39"/>
      <c r="N13" s="39"/>
      <c r="O13" s="4"/>
      <c r="P13" s="5"/>
      <c r="Q13" s="5"/>
    </row>
    <row r="14" spans="1:18" ht="52.5" x14ac:dyDescent="0.25">
      <c r="A14" s="39"/>
      <c r="B14" s="39"/>
      <c r="C14" s="39"/>
      <c r="D14" s="39"/>
      <c r="E14" s="18" t="s">
        <v>29</v>
      </c>
      <c r="F14" s="18" t="s">
        <v>30</v>
      </c>
      <c r="G14" s="18" t="s">
        <v>31</v>
      </c>
      <c r="H14" s="39"/>
      <c r="I14" s="39"/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  <c r="O14" s="18" t="s">
        <v>29</v>
      </c>
      <c r="P14" s="18" t="s">
        <v>30</v>
      </c>
      <c r="Q14" s="18" t="s">
        <v>31</v>
      </c>
    </row>
    <row r="15" spans="1:18" ht="15.75" thickBot="1" x14ac:dyDescent="0.3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6">
        <v>11</v>
      </c>
      <c r="L15" s="6">
        <v>12</v>
      </c>
      <c r="M15" s="6">
        <v>13</v>
      </c>
      <c r="N15" s="6">
        <v>14</v>
      </c>
      <c r="O15" s="4"/>
      <c r="P15" s="5"/>
      <c r="Q15" s="5"/>
    </row>
    <row r="16" spans="1:18" ht="31.5" customHeight="1" thickBot="1" x14ac:dyDescent="0.3">
      <c r="A16" s="7">
        <v>1</v>
      </c>
      <c r="B16" s="23" t="s">
        <v>26</v>
      </c>
      <c r="C16" s="20" t="s">
        <v>25</v>
      </c>
      <c r="D16" s="22">
        <v>60</v>
      </c>
      <c r="E16" s="21">
        <v>880</v>
      </c>
      <c r="F16" s="8">
        <v>850</v>
      </c>
      <c r="G16" s="9">
        <v>825</v>
      </c>
      <c r="H16" s="10">
        <f t="shared" ref="H16" si="0">ROUND((E16+F16+G16)/3,2)</f>
        <v>851.67</v>
      </c>
      <c r="I16" s="10">
        <f t="shared" ref="I16" si="1">D16*H16</f>
        <v>51100.2</v>
      </c>
      <c r="J16" s="11">
        <f>DEVSQ(E16:G16)</f>
        <v>1516.6666666666665</v>
      </c>
      <c r="K16" s="11">
        <v>2</v>
      </c>
      <c r="L16" s="12">
        <f t="shared" ref="L16" si="2">J16/K16</f>
        <v>758.33333333333326</v>
      </c>
      <c r="M16" s="12">
        <f t="shared" ref="M16" si="3">SQRT(L16)</f>
        <v>27.537852736430509</v>
      </c>
      <c r="N16" s="12">
        <f>M16/H16*100</f>
        <v>3.2333947111475698</v>
      </c>
      <c r="O16" s="13">
        <f t="shared" ref="O16" si="4">D16*E16</f>
        <v>52800</v>
      </c>
      <c r="P16" s="13">
        <f t="shared" ref="P16" si="5">D16*F16</f>
        <v>51000</v>
      </c>
      <c r="Q16" s="13">
        <f t="shared" ref="Q16" si="6">D16*G16</f>
        <v>49500</v>
      </c>
    </row>
    <row r="17" spans="1:17" ht="19.5" customHeight="1" x14ac:dyDescent="0.25">
      <c r="A17" s="26" t="s">
        <v>15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  <c r="O17" s="13">
        <f>SUM(O16:O16)</f>
        <v>52800</v>
      </c>
      <c r="P17" s="13">
        <f>SUM(P16:P16)</f>
        <v>51000</v>
      </c>
      <c r="Q17" s="13">
        <f>SUM(Q16:Q16)</f>
        <v>49500</v>
      </c>
    </row>
    <row r="18" spans="1:17" ht="16.5" customHeight="1" x14ac:dyDescent="0.3">
      <c r="A18" s="29" t="s">
        <v>16</v>
      </c>
      <c r="B18" s="30"/>
      <c r="C18" s="30"/>
      <c r="D18" s="30"/>
      <c r="E18" s="30"/>
      <c r="F18" s="30"/>
      <c r="G18" s="30"/>
      <c r="H18" s="31"/>
      <c r="I18" s="32">
        <f>SUM(I16:I16)</f>
        <v>51100.2</v>
      </c>
      <c r="J18" s="33"/>
      <c r="K18" s="33"/>
      <c r="L18" s="33"/>
      <c r="M18" s="33"/>
      <c r="N18" s="34"/>
    </row>
    <row r="19" spans="1:17" ht="6.75" customHeight="1" x14ac:dyDescent="0.25"/>
    <row r="20" spans="1:17" s="15" customFormat="1" ht="21.75" customHeight="1" x14ac:dyDescent="0.2">
      <c r="A20" s="14" t="s">
        <v>17</v>
      </c>
      <c r="B20" s="14"/>
      <c r="C20" s="14"/>
      <c r="D20" s="14"/>
      <c r="E20" s="14"/>
      <c r="F20" s="14"/>
      <c r="G20" s="14"/>
      <c r="H20" s="14"/>
      <c r="I20" s="14"/>
      <c r="J20" s="14"/>
    </row>
    <row r="21" spans="1:17" s="15" customFormat="1" ht="23.25" customHeight="1" x14ac:dyDescent="0.2">
      <c r="A21" s="35" t="s">
        <v>27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7" ht="138.75" customHeight="1" x14ac:dyDescent="0.25">
      <c r="A22" s="36" t="s">
        <v>28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</row>
    <row r="23" spans="1:17" ht="18" customHeight="1" x14ac:dyDescent="0.25">
      <c r="B23" s="19" t="s">
        <v>23</v>
      </c>
    </row>
    <row r="24" spans="1:17" x14ac:dyDescent="0.25">
      <c r="B24" s="16"/>
      <c r="C24" s="17"/>
      <c r="D24" s="16"/>
      <c r="E24" s="45" t="s">
        <v>34</v>
      </c>
      <c r="F24" s="45"/>
      <c r="G24" s="44"/>
    </row>
    <row r="25" spans="1:17" x14ac:dyDescent="0.25">
      <c r="B25" s="1" t="s">
        <v>19</v>
      </c>
      <c r="E25" s="1" t="s">
        <v>20</v>
      </c>
    </row>
    <row r="26" spans="1:17" x14ac:dyDescent="0.25">
      <c r="E26" s="44" t="s">
        <v>34</v>
      </c>
      <c r="F26" s="44"/>
      <c r="G26" s="44"/>
    </row>
    <row r="41" spans="9:9" x14ac:dyDescent="0.25">
      <c r="I41" s="1" t="s">
        <v>18</v>
      </c>
    </row>
  </sheetData>
  <mergeCells count="19">
    <mergeCell ref="L3:Q3"/>
    <mergeCell ref="L4:Q4"/>
    <mergeCell ref="L5:Q5"/>
    <mergeCell ref="L7:Q7"/>
    <mergeCell ref="A10:Q10"/>
    <mergeCell ref="A11:Q11"/>
    <mergeCell ref="A13:A14"/>
    <mergeCell ref="B13:B14"/>
    <mergeCell ref="C13:C14"/>
    <mergeCell ref="D13:D14"/>
    <mergeCell ref="E13:G13"/>
    <mergeCell ref="H13:H14"/>
    <mergeCell ref="I13:I14"/>
    <mergeCell ref="J13:N13"/>
    <mergeCell ref="A17:N17"/>
    <mergeCell ref="A18:H18"/>
    <mergeCell ref="I18:N18"/>
    <mergeCell ref="A21:M21"/>
    <mergeCell ref="A22:M22"/>
  </mergeCells>
  <printOptions gridLines="1"/>
  <pageMargins left="0.118055555555556" right="0.118055555555556" top="0.15763888888888899" bottom="0.15763888888888899" header="0.51180555555555496" footer="0.51180555555555496"/>
  <pageSetup paperSize="9" scale="60" firstPageNumber="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User</cp:lastModifiedBy>
  <cp:revision>2</cp:revision>
  <cp:lastPrinted>2026-08-24T06:59:27Z</cp:lastPrinted>
  <dcterms:created xsi:type="dcterms:W3CDTF">2015-06-24T18:33:10Z</dcterms:created>
  <dcterms:modified xsi:type="dcterms:W3CDTF">2026-08-31T13:27:43Z</dcterms:modified>
  <dc:language>en-US</dc:language>
</cp:coreProperties>
</file>