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быт 1\Desktop\ОМТО 2026\НМЦК\"/>
    </mc:Choice>
  </mc:AlternateContent>
  <bookViews>
    <workbookView xWindow="0" yWindow="0" windowWidth="28800" windowHeight="1203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62" i="9" l="1"/>
  <c r="T35" i="9"/>
  <c r="T11" i="9"/>
  <c r="T50" i="9"/>
  <c r="E14" i="9" l="1"/>
  <c r="O14" i="9" s="1"/>
  <c r="P14" i="9" s="1"/>
  <c r="E15" i="9"/>
  <c r="E16" i="9"/>
  <c r="E17" i="9"/>
  <c r="E18" i="9"/>
  <c r="N18" i="9" s="1"/>
  <c r="S18" i="9" s="1"/>
  <c r="T18" i="9" s="1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13" i="9"/>
  <c r="J14" i="9"/>
  <c r="J15" i="9"/>
  <c r="J16" i="9"/>
  <c r="N16" i="9" s="1"/>
  <c r="S16" i="9" s="1"/>
  <c r="T16" i="9" s="1"/>
  <c r="J17" i="9"/>
  <c r="J18" i="9"/>
  <c r="J19" i="9"/>
  <c r="J20" i="9"/>
  <c r="N20" i="9" s="1"/>
  <c r="S20" i="9" s="1"/>
  <c r="T20" i="9" s="1"/>
  <c r="J21" i="9"/>
  <c r="J22" i="9"/>
  <c r="J23" i="9"/>
  <c r="J24" i="9"/>
  <c r="J25" i="9"/>
  <c r="J26" i="9"/>
  <c r="J27" i="9"/>
  <c r="J28" i="9"/>
  <c r="J29" i="9"/>
  <c r="J30" i="9"/>
  <c r="J31" i="9"/>
  <c r="J32" i="9"/>
  <c r="N32" i="9" s="1"/>
  <c r="S32" i="9" s="1"/>
  <c r="T32" i="9" s="1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O52" i="9" s="1"/>
  <c r="J53" i="9"/>
  <c r="J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13" i="9"/>
  <c r="N13" i="9"/>
  <c r="S13" i="9" s="1"/>
  <c r="T13" i="9" s="1"/>
  <c r="O13" i="9"/>
  <c r="P13" i="9" s="1"/>
  <c r="N14" i="9"/>
  <c r="S14" i="9" s="1"/>
  <c r="T14" i="9" s="1"/>
  <c r="N15" i="9"/>
  <c r="S15" i="9" s="1"/>
  <c r="T15" i="9" s="1"/>
  <c r="O15" i="9"/>
  <c r="O16" i="9"/>
  <c r="O18" i="9"/>
  <c r="N19" i="9"/>
  <c r="S19" i="9" s="1"/>
  <c r="T19" i="9" s="1"/>
  <c r="O19" i="9"/>
  <c r="O20" i="9"/>
  <c r="O21" i="9"/>
  <c r="N22" i="9"/>
  <c r="O22" i="9"/>
  <c r="P22" i="9" s="1"/>
  <c r="S22" i="9"/>
  <c r="T22" i="9" s="1"/>
  <c r="N23" i="9"/>
  <c r="S23" i="9" s="1"/>
  <c r="T23" i="9" s="1"/>
  <c r="O23" i="9"/>
  <c r="N24" i="9"/>
  <c r="S24" i="9" s="1"/>
  <c r="T24" i="9" s="1"/>
  <c r="O24" i="9"/>
  <c r="N27" i="9"/>
  <c r="S27" i="9" s="1"/>
  <c r="T27" i="9" s="1"/>
  <c r="O27" i="9"/>
  <c r="N28" i="9"/>
  <c r="S28" i="9" s="1"/>
  <c r="T28" i="9" s="1"/>
  <c r="O28" i="9"/>
  <c r="P28" i="9" s="1"/>
  <c r="N30" i="9"/>
  <c r="S30" i="9" s="1"/>
  <c r="T30" i="9" s="1"/>
  <c r="O30" i="9"/>
  <c r="N31" i="9"/>
  <c r="S31" i="9" s="1"/>
  <c r="T31" i="9" s="1"/>
  <c r="O31" i="9"/>
  <c r="O32" i="9"/>
  <c r="N34" i="9"/>
  <c r="S34" i="9" s="1"/>
  <c r="T34" i="9" s="1"/>
  <c r="O34" i="9"/>
  <c r="N38" i="9"/>
  <c r="S38" i="9" s="1"/>
  <c r="T38" i="9" s="1"/>
  <c r="O38" i="9"/>
  <c r="P38" i="9" s="1"/>
  <c r="N39" i="9"/>
  <c r="S39" i="9" s="1"/>
  <c r="T39" i="9" s="1"/>
  <c r="O39" i="9"/>
  <c r="N40" i="9"/>
  <c r="S40" i="9" s="1"/>
  <c r="T40" i="9" s="1"/>
  <c r="O40" i="9"/>
  <c r="N42" i="9"/>
  <c r="S42" i="9" s="1"/>
  <c r="T42" i="9" s="1"/>
  <c r="O42" i="9"/>
  <c r="P42" i="9" s="1"/>
  <c r="N44" i="9"/>
  <c r="S44" i="9" s="1"/>
  <c r="T44" i="9" s="1"/>
  <c r="N46" i="9"/>
  <c r="S46" i="9" s="1"/>
  <c r="T46" i="9" s="1"/>
  <c r="O46" i="9"/>
  <c r="N47" i="9"/>
  <c r="S47" i="9" s="1"/>
  <c r="T47" i="9" s="1"/>
  <c r="O47" i="9"/>
  <c r="N48" i="9"/>
  <c r="S48" i="9" s="1"/>
  <c r="T48" i="9" s="1"/>
  <c r="O48" i="9"/>
  <c r="N51" i="9"/>
  <c r="S51" i="9" s="1"/>
  <c r="T51" i="9" s="1"/>
  <c r="O51" i="9"/>
  <c r="N52" i="9"/>
  <c r="S52" i="9" s="1"/>
  <c r="T52" i="9" s="1"/>
  <c r="N54" i="9"/>
  <c r="S54" i="9" s="1"/>
  <c r="T54" i="9" s="1"/>
  <c r="O54" i="9"/>
  <c r="N56" i="9"/>
  <c r="S56" i="9" s="1"/>
  <c r="T56" i="9" s="1"/>
  <c r="O56" i="9"/>
  <c r="N57" i="9"/>
  <c r="S57" i="9" s="1"/>
  <c r="T57" i="9" s="1"/>
  <c r="O57" i="9"/>
  <c r="N58" i="9"/>
  <c r="O58" i="9"/>
  <c r="P54" i="9" l="1"/>
  <c r="P56" i="9"/>
  <c r="P52" i="9"/>
  <c r="P48" i="9"/>
  <c r="P46" i="9"/>
  <c r="P30" i="9"/>
  <c r="P18" i="9"/>
  <c r="N49" i="9"/>
  <c r="S49" i="9" s="1"/>
  <c r="T49" i="9" s="1"/>
  <c r="O41" i="9"/>
  <c r="N17" i="9"/>
  <c r="S17" i="9" s="1"/>
  <c r="T17" i="9" s="1"/>
  <c r="P16" i="9"/>
  <c r="N53" i="9"/>
  <c r="S53" i="9" s="1"/>
  <c r="T53" i="9" s="1"/>
  <c r="N45" i="9"/>
  <c r="S45" i="9" s="1"/>
  <c r="T45" i="9" s="1"/>
  <c r="P39" i="9"/>
  <c r="N37" i="9"/>
  <c r="S37" i="9" s="1"/>
  <c r="T37" i="9" s="1"/>
  <c r="P23" i="9"/>
  <c r="P32" i="9"/>
  <c r="O44" i="9"/>
  <c r="P44" i="9" s="1"/>
  <c r="P34" i="9"/>
  <c r="P19" i="9"/>
  <c r="P15" i="9"/>
  <c r="O53" i="9"/>
  <c r="P53" i="9" s="1"/>
  <c r="O49" i="9"/>
  <c r="P49" i="9" s="1"/>
  <c r="O45" i="9"/>
  <c r="O37" i="9"/>
  <c r="P37" i="9" s="1"/>
  <c r="N33" i="9"/>
  <c r="S33" i="9" s="1"/>
  <c r="T33" i="9" s="1"/>
  <c r="N29" i="9"/>
  <c r="S29" i="9" s="1"/>
  <c r="T29" i="9" s="1"/>
  <c r="O17" i="9"/>
  <c r="P17" i="9" s="1"/>
  <c r="N41" i="9"/>
  <c r="S41" i="9" s="1"/>
  <c r="T41" i="9" s="1"/>
  <c r="O25" i="9"/>
  <c r="N21" i="9"/>
  <c r="S21" i="9" s="1"/>
  <c r="T21" i="9" s="1"/>
  <c r="P40" i="9"/>
  <c r="O33" i="9"/>
  <c r="P31" i="9"/>
  <c r="O29" i="9"/>
  <c r="P29" i="9" s="1"/>
  <c r="P27" i="9"/>
  <c r="N25" i="9"/>
  <c r="S25" i="9" s="1"/>
  <c r="T25" i="9" s="1"/>
  <c r="P20" i="9"/>
  <c r="P21" i="9"/>
  <c r="P51" i="9"/>
  <c r="P47" i="9"/>
  <c r="P24" i="9"/>
  <c r="P57" i="9"/>
  <c r="P58" i="9"/>
  <c r="S58" i="9"/>
  <c r="T58" i="9" s="1"/>
  <c r="N55" i="9"/>
  <c r="O55" i="9"/>
  <c r="P45" i="9" l="1"/>
  <c r="P33" i="9"/>
  <c r="P25" i="9"/>
  <c r="P41" i="9"/>
  <c r="P55" i="9"/>
  <c r="N60" i="9"/>
  <c r="S60" i="9" s="1"/>
  <c r="T60" i="9" s="1"/>
  <c r="O60" i="9"/>
  <c r="P60" i="9" l="1"/>
  <c r="U56" i="9"/>
  <c r="V56" i="9"/>
  <c r="W56" i="9"/>
  <c r="O59" i="9" l="1"/>
  <c r="K60" i="9" l="1"/>
  <c r="W59" i="9"/>
  <c r="V59" i="9"/>
  <c r="U59" i="9"/>
  <c r="N59" i="9"/>
  <c r="S59" i="9" s="1"/>
  <c r="T59" i="9" s="1"/>
  <c r="W55" i="9"/>
  <c r="V55" i="9"/>
  <c r="U55" i="9"/>
  <c r="S55" i="9"/>
  <c r="T55" i="9" s="1"/>
  <c r="P59" i="9" l="1"/>
  <c r="W60" i="9"/>
  <c r="V60" i="9"/>
  <c r="U60" i="9"/>
</calcChain>
</file>

<file path=xl/sharedStrings.xml><?xml version="1.0" encoding="utf-8"?>
<sst xmlns="http://schemas.openxmlformats.org/spreadsheetml/2006/main" count="135" uniqueCount="96">
  <si>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</si>
  <si>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</si>
  <si>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</si>
  <si>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</si>
  <si>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</si>
  <si>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</si>
  <si>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</si>
  <si>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</si>
  <si>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</si>
  <si>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</si>
  <si>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</si>
  <si>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</si>
  <si>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</si>
  <si>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</si>
  <si>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</si>
  <si>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</si>
  <si>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</si>
  <si>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</si>
  <si>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</si>
  <si>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</si>
  <si>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</si>
  <si>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</si>
  <si>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</si>
  <si>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</si>
  <si>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</si>
  <si>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</si>
  <si>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</si>
  <si>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</si>
  <si>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</si>
  <si>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</si>
  <si>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</si>
  <si>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</si>
  <si>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</si>
  <si>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</si>
  <si>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</si>
  <si>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</si>
  <si>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</si>
  <si>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</si>
  <si>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</si>
  <si>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</si>
  <si>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</si>
  <si>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</si>
  <si>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</si>
  <si>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</si>
  <si>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</si>
  <si>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</si>
  <si>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шт</t>
  </si>
  <si>
    <t>Поставка пенополистирола</t>
  </si>
  <si>
    <t>м2</t>
  </si>
  <si>
    <t>м3</t>
  </si>
  <si>
    <t>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</si>
  <si>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>Вода поверхностного водоема</t>
  </si>
  <si>
    <t>Санитарно-химические исследования</t>
  </si>
  <si>
    <t xml:space="preserve">Ионы аммония </t>
  </si>
  <si>
    <t>усл.ед.</t>
  </si>
  <si>
    <t xml:space="preserve">Нитраты </t>
  </si>
  <si>
    <t xml:space="preserve">Нитриты </t>
  </si>
  <si>
    <t>pH</t>
  </si>
  <si>
    <t xml:space="preserve">Хлориды </t>
  </si>
  <si>
    <t xml:space="preserve">Сульфаты </t>
  </si>
  <si>
    <t>БПК</t>
  </si>
  <si>
    <t>ХПК</t>
  </si>
  <si>
    <t xml:space="preserve">Нефтепродукты </t>
  </si>
  <si>
    <t>Взвешенные вещества</t>
  </si>
  <si>
    <t xml:space="preserve">Фенол </t>
  </si>
  <si>
    <t>Металлы (марганец, железо, никель, медь, кадмий)</t>
  </si>
  <si>
    <t>АПАВ</t>
  </si>
  <si>
    <t>Санитарно-бактериологические исследования</t>
  </si>
  <si>
    <t xml:space="preserve">Колифаги </t>
  </si>
  <si>
    <t>Возбудители кишечных инфекций</t>
  </si>
  <si>
    <t>ОКБ</t>
  </si>
  <si>
    <t>Е.коли</t>
  </si>
  <si>
    <t>Энтерококки</t>
  </si>
  <si>
    <t>Личинки гельминтов</t>
  </si>
  <si>
    <t>Цисты патогенных простейших</t>
  </si>
  <si>
    <t>Яйца гельминтов</t>
  </si>
  <si>
    <t>Исследование песка (почвы) для пляжей</t>
  </si>
  <si>
    <t>Санитарно-химические показатели</t>
  </si>
  <si>
    <t>Определение pH</t>
  </si>
  <si>
    <t>Определение хим. элементов (кадмий,  марганец, медь, мышьяк, никель, ртуть, свинец, цинк)</t>
  </si>
  <si>
    <t>Определение нитратов</t>
  </si>
  <si>
    <t>Определение бензапирена</t>
  </si>
  <si>
    <t>Определение пестицидов (ДДТ, ДДЭ, ДДД)</t>
  </si>
  <si>
    <t>Определение ГХЦГ (альфа, бетта, гамма, ГХЦГ)</t>
  </si>
  <si>
    <t>Микробиологические показатели</t>
  </si>
  <si>
    <t xml:space="preserve">Патогенные бактерии, в т.ч. сальмонеллы </t>
  </si>
  <si>
    <t>Общие колиформные бактерии в т.ч. e.coli</t>
  </si>
  <si>
    <t xml:space="preserve">Энтерококки </t>
  </si>
  <si>
    <t xml:space="preserve">Цисты простейших </t>
  </si>
  <si>
    <t>Оперативные услуги</t>
  </si>
  <si>
    <t>Отбор проб воды из поверх. водоема</t>
  </si>
  <si>
    <t>Отбор проб почвы</t>
  </si>
  <si>
    <t>Регистрация и оформление протоколов лабораторных исследований</t>
  </si>
  <si>
    <t>Поставщик №2</t>
  </si>
  <si>
    <t>Поставщик №4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</si>
  <si>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</t>
    </r>
    <r>
      <rPr>
        <b/>
        <sz val="13"/>
        <rFont val="Times New Roman"/>
        <family val="1"/>
        <charset val="204"/>
      </rPr>
      <t xml:space="preserve"> 25 253 (двадцать пять тысяч двести пятьдесят три)  рубля 97 копеек</t>
    </r>
    <r>
      <rPr>
        <sz val="13"/>
        <rFont val="Times New Roman"/>
        <family val="1"/>
        <charset val="204"/>
      </rPr>
      <t xml:space="preserve">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</si>
</sst>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0" fontId="8" fillId="0" borderId="0" xfId="0" applyFont="1"/>
    <xf numFmtId="43" fontId="3" fillId="0" borderId="0" xfId="0" applyNumberFormat="1" applyFont="1" applyAlignment="1">
      <alignment horizontal="center" vertical="top"/>
    </xf>
    <xf numFmtId="0" fontId="8" fillId="0" borderId="2" xfId="0" applyFont="1" applyBorder="1" applyAlignment="1">
      <alignment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20" fillId="0" borderId="0" xfId="0" applyFont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24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43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/>
    </xf>
    <xf numFmtId="0" fontId="22" fillId="0" borderId="0" xfId="0" applyFont="1"/>
    <xf numFmtId="0" fontId="22" fillId="0" borderId="0" xfId="0" applyFont="1" applyProtection="1">
      <protection locked="0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43" fontId="2" fillId="0" borderId="2" xfId="0" applyNumberFormat="1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2" borderId="2" xfId="0" applyNumberFormat="1" applyFont="1" applyFill="1" applyBorder="1" applyAlignment="1">
      <alignment horizontal="center" vertical="top" wrapText="1"/>
    </xf>
    <xf numFmtId="43" fontId="2" fillId="0" borderId="2" xfId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3</xdr:col>
      <xdr:colOff>466725</xdr:colOff>
      <xdr:row>65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4</xdr:col>
      <xdr:colOff>28575</xdr:colOff>
      <xdr:row>69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104775</xdr:colOff>
      <xdr:row>70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3</xdr:col>
      <xdr:colOff>85725</xdr:colOff>
      <xdr:row>77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54</xdr:row>
      <xdr:rowOff>1600200</xdr:rowOff>
    </xdr:from>
    <xdr:to>
      <xdr:col>16</xdr:col>
      <xdr:colOff>1135380</xdr:colOff>
      <xdr:row>54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54</xdr:row>
      <xdr:rowOff>1402080</xdr:rowOff>
    </xdr:from>
    <xdr:to>
      <xdr:col>16</xdr:col>
      <xdr:colOff>434340</xdr:colOff>
      <xdr:row>54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5"/>
  <sheetViews>
    <sheetView tabSelected="1" topLeftCell="A47" workbookViewId="0">
      <selection activeCell="X1" sqref="X1:Z1048576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1" style="43" customWidth="1" collapsed="1"/>
    <col min="25" max="25" width="10.28515625" style="43" customWidth="1"/>
    <col min="26" max="26" width="10.85546875" style="43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61" t="s">
        <v>22</v>
      </c>
      <c r="Q1" s="61"/>
      <c r="R1" s="61"/>
      <c r="S1" s="61"/>
      <c r="T1" s="61"/>
    </row>
    <row r="2" spans="1:26" s="2" customFormat="1" ht="33.75" customHeight="1" x14ac:dyDescent="0.25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X2" s="44"/>
      <c r="Y2" s="44"/>
      <c r="Z2" s="44"/>
    </row>
    <row r="3" spans="1:26" s="3" customFormat="1" ht="7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X3" s="45"/>
      <c r="Y3" s="45"/>
      <c r="Z3" s="45"/>
    </row>
    <row r="4" spans="1:26" s="3" customFormat="1" ht="14.25" customHeight="1" x14ac:dyDescent="0.25">
      <c r="A4" s="64" t="s">
        <v>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X4" s="45"/>
      <c r="Y4" s="45"/>
      <c r="Z4" s="45"/>
    </row>
    <row r="5" spans="1:26" s="3" customFormat="1" ht="30.6" customHeight="1" x14ac:dyDescent="0.25">
      <c r="A5" s="65" t="s">
        <v>0</v>
      </c>
      <c r="B5" s="65"/>
      <c r="C5" s="65"/>
      <c r="D5" s="65"/>
      <c r="E5" s="66" t="s">
        <v>47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X5" s="45"/>
      <c r="Y5" s="45"/>
      <c r="Z5" s="45"/>
    </row>
    <row r="6" spans="1:26" s="3" customFormat="1" ht="29.25" customHeight="1" x14ac:dyDescent="0.25">
      <c r="A6" s="65" t="s">
        <v>1</v>
      </c>
      <c r="B6" s="65"/>
      <c r="C6" s="65"/>
      <c r="D6" s="65"/>
      <c r="E6" s="65" t="s">
        <v>16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X6" s="45"/>
      <c r="Y6" s="45"/>
      <c r="Z6" s="45"/>
    </row>
    <row r="7" spans="1:26" s="3" customFormat="1" ht="18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X7" s="45"/>
      <c r="Y7" s="45"/>
      <c r="Z7" s="45"/>
    </row>
    <row r="8" spans="1:26" ht="18" customHeight="1" x14ac:dyDescent="0.25">
      <c r="A8" s="67" t="s">
        <v>17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6" ht="45.75" customHeight="1" x14ac:dyDescent="0.25">
      <c r="A9" s="57" t="s">
        <v>2</v>
      </c>
      <c r="B9" s="57" t="s">
        <v>44</v>
      </c>
      <c r="C9" s="68" t="s">
        <v>45</v>
      </c>
      <c r="D9" s="56" t="s">
        <v>13</v>
      </c>
      <c r="E9" s="57" t="s">
        <v>12</v>
      </c>
      <c r="F9" s="57"/>
      <c r="G9" s="57"/>
      <c r="H9" s="57"/>
      <c r="I9" s="57"/>
      <c r="J9" s="57"/>
      <c r="K9" s="19"/>
      <c r="L9" s="57" t="s">
        <v>3</v>
      </c>
      <c r="M9" s="57"/>
      <c r="N9" s="56" t="s">
        <v>4</v>
      </c>
      <c r="O9" s="56"/>
      <c r="P9" s="56"/>
      <c r="Q9" s="57" t="s">
        <v>5</v>
      </c>
      <c r="R9" s="57"/>
      <c r="S9" s="57"/>
      <c r="T9" s="57"/>
    </row>
    <row r="10" spans="1:26" ht="77.25" customHeight="1" x14ac:dyDescent="0.25">
      <c r="A10" s="57"/>
      <c r="B10" s="68"/>
      <c r="C10" s="69"/>
      <c r="D10" s="56"/>
      <c r="E10" s="19" t="s">
        <v>18</v>
      </c>
      <c r="F10" s="19"/>
      <c r="G10" s="21"/>
      <c r="H10" s="19" t="s">
        <v>19</v>
      </c>
      <c r="I10" s="19" t="s">
        <v>93</v>
      </c>
      <c r="J10" s="19" t="s">
        <v>25</v>
      </c>
      <c r="K10" s="36" t="s">
        <v>94</v>
      </c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20.25" customHeight="1" x14ac:dyDescent="0.25">
      <c r="A11" s="39"/>
      <c r="B11" s="41" t="s">
        <v>51</v>
      </c>
      <c r="C11" s="4"/>
      <c r="D11" s="6"/>
      <c r="E11" s="1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4"/>
      <c r="R11" s="36"/>
      <c r="S11" s="36"/>
      <c r="T11" s="72">
        <f>SUM(T13:T34)</f>
        <v>12171.509999999998</v>
      </c>
    </row>
    <row r="12" spans="1:26" ht="20.25" customHeight="1" x14ac:dyDescent="0.25">
      <c r="A12" s="39"/>
      <c r="B12" s="41" t="s">
        <v>52</v>
      </c>
      <c r="C12" s="4"/>
      <c r="D12" s="6"/>
      <c r="E12" s="42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4"/>
      <c r="R12" s="36"/>
      <c r="S12" s="36"/>
      <c r="T12" s="70"/>
    </row>
    <row r="13" spans="1:26" ht="20.25" customHeight="1" x14ac:dyDescent="0.25">
      <c r="A13" s="39"/>
      <c r="B13" s="37" t="s">
        <v>53</v>
      </c>
      <c r="C13" s="4" t="s">
        <v>54</v>
      </c>
      <c r="D13" s="6">
        <v>1</v>
      </c>
      <c r="E13" s="42">
        <f>F13*1.22</f>
        <v>366</v>
      </c>
      <c r="F13" s="42">
        <v>300</v>
      </c>
      <c r="G13" s="36"/>
      <c r="H13" s="42">
        <f>I13*1.22</f>
        <v>353.8</v>
      </c>
      <c r="I13" s="42">
        <v>290</v>
      </c>
      <c r="J13" s="42">
        <f>K13*1.22</f>
        <v>359.9</v>
      </c>
      <c r="K13" s="42">
        <v>295</v>
      </c>
      <c r="L13" s="36"/>
      <c r="M13" s="36"/>
      <c r="N13" s="6">
        <f t="shared" ref="N13:N54" si="0">ROUND((E13+H13+J13)/3,2)</f>
        <v>359.9</v>
      </c>
      <c r="O13" s="18">
        <f t="shared" ref="O13:O54" si="1">STDEVA(E13,H13,J13)</f>
        <v>6.0999999999999952</v>
      </c>
      <c r="P13" s="18">
        <f t="shared" ref="P13:P54" si="2">O13/N13*100</f>
        <v>1.6949152542372867</v>
      </c>
      <c r="Q13" s="6"/>
      <c r="R13" s="6"/>
      <c r="S13" s="6">
        <f t="shared" ref="S13:S54" si="3">N13</f>
        <v>359.9</v>
      </c>
      <c r="T13" s="6">
        <f t="shared" ref="T13:T54" si="4">D13*S13</f>
        <v>359.9</v>
      </c>
      <c r="X13" s="46"/>
      <c r="Y13" s="46"/>
      <c r="Z13" s="46"/>
    </row>
    <row r="14" spans="1:26" ht="20.25" customHeight="1" x14ac:dyDescent="0.25">
      <c r="A14" s="39"/>
      <c r="B14" s="37" t="s">
        <v>55</v>
      </c>
      <c r="C14" s="4" t="s">
        <v>54</v>
      </c>
      <c r="D14" s="6">
        <v>1</v>
      </c>
      <c r="E14" s="42">
        <f t="shared" ref="E14:E53" si="5">F14*1.22</f>
        <v>311.09999999999997</v>
      </c>
      <c r="F14" s="42">
        <v>255</v>
      </c>
      <c r="G14" s="36"/>
      <c r="H14" s="42">
        <f t="shared" ref="H14:H53" si="6">I14*1.22</f>
        <v>305</v>
      </c>
      <c r="I14" s="42">
        <v>250</v>
      </c>
      <c r="J14" s="42">
        <f t="shared" ref="J14:J53" si="7">K14*1.22</f>
        <v>305</v>
      </c>
      <c r="K14" s="42">
        <v>250</v>
      </c>
      <c r="L14" s="36"/>
      <c r="M14" s="36"/>
      <c r="N14" s="6">
        <f t="shared" si="0"/>
        <v>307.02999999999997</v>
      </c>
      <c r="O14" s="18">
        <f t="shared" si="1"/>
        <v>3.5218366420566976</v>
      </c>
      <c r="P14" s="18">
        <f t="shared" si="2"/>
        <v>1.1470659681649018</v>
      </c>
      <c r="Q14" s="6"/>
      <c r="R14" s="6"/>
      <c r="S14" s="6">
        <f t="shared" si="3"/>
        <v>307.02999999999997</v>
      </c>
      <c r="T14" s="6">
        <f t="shared" si="4"/>
        <v>307.02999999999997</v>
      </c>
      <c r="X14" s="46"/>
      <c r="Y14" s="46"/>
      <c r="Z14" s="46"/>
    </row>
    <row r="15" spans="1:26" ht="20.25" customHeight="1" x14ac:dyDescent="0.25">
      <c r="A15" s="39"/>
      <c r="B15" s="37" t="s">
        <v>56</v>
      </c>
      <c r="C15" s="4" t="s">
        <v>54</v>
      </c>
      <c r="D15" s="6">
        <v>1</v>
      </c>
      <c r="E15" s="42">
        <f t="shared" si="5"/>
        <v>353.8</v>
      </c>
      <c r="F15" s="42">
        <v>290</v>
      </c>
      <c r="G15" s="36"/>
      <c r="H15" s="42">
        <f t="shared" si="6"/>
        <v>353.8</v>
      </c>
      <c r="I15" s="42">
        <v>290</v>
      </c>
      <c r="J15" s="42">
        <f t="shared" si="7"/>
        <v>359.9</v>
      </c>
      <c r="K15" s="42">
        <v>295</v>
      </c>
      <c r="L15" s="36"/>
      <c r="M15" s="36"/>
      <c r="N15" s="6">
        <f t="shared" si="0"/>
        <v>355.83</v>
      </c>
      <c r="O15" s="18">
        <f t="shared" si="1"/>
        <v>3.5218366420566976</v>
      </c>
      <c r="P15" s="18">
        <f t="shared" si="2"/>
        <v>0.98975259029781015</v>
      </c>
      <c r="Q15" s="6"/>
      <c r="R15" s="6"/>
      <c r="S15" s="6">
        <f t="shared" si="3"/>
        <v>355.83</v>
      </c>
      <c r="T15" s="6">
        <f t="shared" si="4"/>
        <v>355.83</v>
      </c>
      <c r="X15" s="46"/>
      <c r="Y15" s="46"/>
      <c r="Z15" s="46"/>
    </row>
    <row r="16" spans="1:26" ht="20.25" customHeight="1" x14ac:dyDescent="0.25">
      <c r="A16" s="39"/>
      <c r="B16" s="37" t="s">
        <v>57</v>
      </c>
      <c r="C16" s="4" t="s">
        <v>54</v>
      </c>
      <c r="D16" s="6">
        <v>1</v>
      </c>
      <c r="E16" s="42">
        <f t="shared" si="5"/>
        <v>207.4</v>
      </c>
      <c r="F16" s="42">
        <v>170</v>
      </c>
      <c r="G16" s="36"/>
      <c r="H16" s="42">
        <f t="shared" si="6"/>
        <v>207.4</v>
      </c>
      <c r="I16" s="42">
        <v>170</v>
      </c>
      <c r="J16" s="42">
        <f t="shared" si="7"/>
        <v>213.5</v>
      </c>
      <c r="K16" s="42">
        <v>175</v>
      </c>
      <c r="L16" s="36"/>
      <c r="M16" s="36"/>
      <c r="N16" s="6">
        <f t="shared" si="0"/>
        <v>209.43</v>
      </c>
      <c r="O16" s="18">
        <f t="shared" si="1"/>
        <v>3.521836642056714</v>
      </c>
      <c r="P16" s="18">
        <f t="shared" si="2"/>
        <v>1.6816294905489728</v>
      </c>
      <c r="Q16" s="6"/>
      <c r="R16" s="6"/>
      <c r="S16" s="6">
        <f t="shared" si="3"/>
        <v>209.43</v>
      </c>
      <c r="T16" s="6">
        <f t="shared" si="4"/>
        <v>209.43</v>
      </c>
      <c r="X16" s="46"/>
      <c r="Y16" s="46"/>
      <c r="Z16" s="46"/>
    </row>
    <row r="17" spans="1:26" ht="20.25" customHeight="1" x14ac:dyDescent="0.25">
      <c r="A17" s="39"/>
      <c r="B17" s="37" t="s">
        <v>58</v>
      </c>
      <c r="C17" s="4" t="s">
        <v>54</v>
      </c>
      <c r="D17" s="6">
        <v>1</v>
      </c>
      <c r="E17" s="42">
        <f t="shared" si="5"/>
        <v>311.09999999999997</v>
      </c>
      <c r="F17" s="42">
        <v>255</v>
      </c>
      <c r="G17" s="36"/>
      <c r="H17" s="42">
        <f t="shared" si="6"/>
        <v>305</v>
      </c>
      <c r="I17" s="42">
        <v>250</v>
      </c>
      <c r="J17" s="42">
        <f t="shared" si="7"/>
        <v>311.09999999999997</v>
      </c>
      <c r="K17" s="42">
        <v>255</v>
      </c>
      <c r="L17" s="36"/>
      <c r="M17" s="36"/>
      <c r="N17" s="6">
        <f t="shared" si="0"/>
        <v>309.07</v>
      </c>
      <c r="O17" s="18">
        <f t="shared" si="1"/>
        <v>3.521836642056698</v>
      </c>
      <c r="P17" s="18">
        <f t="shared" si="2"/>
        <v>1.1394948206091495</v>
      </c>
      <c r="Q17" s="6"/>
      <c r="R17" s="6"/>
      <c r="S17" s="6">
        <f t="shared" si="3"/>
        <v>309.07</v>
      </c>
      <c r="T17" s="6">
        <f t="shared" si="4"/>
        <v>309.07</v>
      </c>
      <c r="X17" s="46"/>
      <c r="Y17" s="46"/>
      <c r="Z17" s="46"/>
    </row>
    <row r="18" spans="1:26" ht="20.25" customHeight="1" x14ac:dyDescent="0.25">
      <c r="A18" s="39"/>
      <c r="B18" s="37" t="s">
        <v>59</v>
      </c>
      <c r="C18" s="4" t="s">
        <v>54</v>
      </c>
      <c r="D18" s="6">
        <v>1</v>
      </c>
      <c r="E18" s="42">
        <f t="shared" si="5"/>
        <v>311.09999999999997</v>
      </c>
      <c r="F18" s="42">
        <v>255</v>
      </c>
      <c r="G18" s="36"/>
      <c r="H18" s="42">
        <f t="shared" si="6"/>
        <v>305</v>
      </c>
      <c r="I18" s="42">
        <v>250</v>
      </c>
      <c r="J18" s="42">
        <f t="shared" si="7"/>
        <v>311.09999999999997</v>
      </c>
      <c r="K18" s="42">
        <v>255</v>
      </c>
      <c r="L18" s="36"/>
      <c r="M18" s="36"/>
      <c r="N18" s="6">
        <f t="shared" si="0"/>
        <v>309.07</v>
      </c>
      <c r="O18" s="18">
        <f t="shared" si="1"/>
        <v>3.521836642056698</v>
      </c>
      <c r="P18" s="18">
        <f t="shared" si="2"/>
        <v>1.1394948206091495</v>
      </c>
      <c r="Q18" s="6"/>
      <c r="R18" s="6"/>
      <c r="S18" s="6">
        <f t="shared" si="3"/>
        <v>309.07</v>
      </c>
      <c r="T18" s="6">
        <f t="shared" si="4"/>
        <v>309.07</v>
      </c>
      <c r="X18" s="46"/>
      <c r="Y18" s="46"/>
      <c r="Z18" s="46"/>
    </row>
    <row r="19" spans="1:26" ht="20.25" customHeight="1" x14ac:dyDescent="0.25">
      <c r="A19" s="39"/>
      <c r="B19" s="37" t="s">
        <v>60</v>
      </c>
      <c r="C19" s="4" t="s">
        <v>54</v>
      </c>
      <c r="D19" s="6">
        <v>1</v>
      </c>
      <c r="E19" s="42">
        <f t="shared" si="5"/>
        <v>500.2</v>
      </c>
      <c r="F19" s="42">
        <v>410</v>
      </c>
      <c r="G19" s="36"/>
      <c r="H19" s="42">
        <f t="shared" si="6"/>
        <v>500.2</v>
      </c>
      <c r="I19" s="42">
        <v>410</v>
      </c>
      <c r="J19" s="42">
        <f t="shared" si="7"/>
        <v>506.3</v>
      </c>
      <c r="K19" s="42">
        <v>415</v>
      </c>
      <c r="L19" s="36"/>
      <c r="M19" s="36"/>
      <c r="N19" s="6">
        <f t="shared" si="0"/>
        <v>502.23</v>
      </c>
      <c r="O19" s="18">
        <f t="shared" si="1"/>
        <v>3.5218366420567304</v>
      </c>
      <c r="P19" s="18">
        <f t="shared" si="2"/>
        <v>0.70123979890821542</v>
      </c>
      <c r="Q19" s="6"/>
      <c r="R19" s="6"/>
      <c r="S19" s="6">
        <f t="shared" si="3"/>
        <v>502.23</v>
      </c>
      <c r="T19" s="6">
        <f t="shared" si="4"/>
        <v>502.23</v>
      </c>
      <c r="X19" s="46"/>
      <c r="Y19" s="46"/>
      <c r="Z19" s="46"/>
    </row>
    <row r="20" spans="1:26" ht="20.25" customHeight="1" x14ac:dyDescent="0.25">
      <c r="A20" s="39"/>
      <c r="B20" s="37" t="s">
        <v>61</v>
      </c>
      <c r="C20" s="4" t="s">
        <v>54</v>
      </c>
      <c r="D20" s="6">
        <v>1</v>
      </c>
      <c r="E20" s="42">
        <f t="shared" si="5"/>
        <v>500.2</v>
      </c>
      <c r="F20" s="42">
        <v>410</v>
      </c>
      <c r="G20" s="36"/>
      <c r="H20" s="42">
        <f t="shared" si="6"/>
        <v>500.2</v>
      </c>
      <c r="I20" s="42">
        <v>410</v>
      </c>
      <c r="J20" s="42">
        <f t="shared" si="7"/>
        <v>500.2</v>
      </c>
      <c r="K20" s="42">
        <v>410</v>
      </c>
      <c r="L20" s="36"/>
      <c r="M20" s="36"/>
      <c r="N20" s="6">
        <f t="shared" si="0"/>
        <v>500.2</v>
      </c>
      <c r="O20" s="18">
        <f t="shared" si="1"/>
        <v>0</v>
      </c>
      <c r="P20" s="18">
        <f t="shared" si="2"/>
        <v>0</v>
      </c>
      <c r="Q20" s="6"/>
      <c r="R20" s="6"/>
      <c r="S20" s="6">
        <f t="shared" si="3"/>
        <v>500.2</v>
      </c>
      <c r="T20" s="6">
        <f t="shared" si="4"/>
        <v>500.2</v>
      </c>
      <c r="X20" s="46"/>
      <c r="Y20" s="46"/>
      <c r="Z20" s="46"/>
    </row>
    <row r="21" spans="1:26" ht="20.25" customHeight="1" x14ac:dyDescent="0.25">
      <c r="A21" s="39"/>
      <c r="B21" s="37" t="s">
        <v>62</v>
      </c>
      <c r="C21" s="4" t="s">
        <v>54</v>
      </c>
      <c r="D21" s="6">
        <v>1</v>
      </c>
      <c r="E21" s="42">
        <f t="shared" si="5"/>
        <v>994.3</v>
      </c>
      <c r="F21" s="42">
        <v>815</v>
      </c>
      <c r="G21" s="36"/>
      <c r="H21" s="42">
        <f t="shared" si="6"/>
        <v>994.3</v>
      </c>
      <c r="I21" s="42">
        <v>815</v>
      </c>
      <c r="J21" s="42">
        <f t="shared" si="7"/>
        <v>1000.4</v>
      </c>
      <c r="K21" s="42">
        <v>820</v>
      </c>
      <c r="L21" s="36"/>
      <c r="M21" s="36"/>
      <c r="N21" s="6">
        <f t="shared" si="0"/>
        <v>996.33</v>
      </c>
      <c r="O21" s="18">
        <f t="shared" si="1"/>
        <v>3.5218366420567304</v>
      </c>
      <c r="P21" s="18">
        <f t="shared" si="2"/>
        <v>0.35348093925273055</v>
      </c>
      <c r="Q21" s="6"/>
      <c r="R21" s="6"/>
      <c r="S21" s="6">
        <f t="shared" si="3"/>
        <v>996.33</v>
      </c>
      <c r="T21" s="6">
        <f t="shared" si="4"/>
        <v>996.33</v>
      </c>
      <c r="X21" s="46"/>
      <c r="Y21" s="46"/>
      <c r="Z21" s="46"/>
    </row>
    <row r="22" spans="1:26" ht="20.25" customHeight="1" x14ac:dyDescent="0.25">
      <c r="A22" s="39"/>
      <c r="B22" s="37" t="s">
        <v>63</v>
      </c>
      <c r="C22" s="4" t="s">
        <v>54</v>
      </c>
      <c r="D22" s="6">
        <v>1</v>
      </c>
      <c r="E22" s="42">
        <f t="shared" si="5"/>
        <v>378.2</v>
      </c>
      <c r="F22" s="42">
        <v>310</v>
      </c>
      <c r="G22" s="36"/>
      <c r="H22" s="42">
        <f t="shared" si="6"/>
        <v>372.09999999999997</v>
      </c>
      <c r="I22" s="42">
        <v>305</v>
      </c>
      <c r="J22" s="42">
        <f t="shared" si="7"/>
        <v>372.09999999999997</v>
      </c>
      <c r="K22" s="42">
        <v>305</v>
      </c>
      <c r="L22" s="36"/>
      <c r="M22" s="36"/>
      <c r="N22" s="6">
        <f t="shared" si="0"/>
        <v>374.13</v>
      </c>
      <c r="O22" s="18">
        <f t="shared" si="1"/>
        <v>3.52183664205673</v>
      </c>
      <c r="P22" s="18">
        <f t="shared" si="2"/>
        <v>0.9413403474879668</v>
      </c>
      <c r="Q22" s="6"/>
      <c r="R22" s="6"/>
      <c r="S22" s="6">
        <f t="shared" si="3"/>
        <v>374.13</v>
      </c>
      <c r="T22" s="6">
        <f t="shared" si="4"/>
        <v>374.13</v>
      </c>
      <c r="X22" s="46"/>
      <c r="Y22" s="46"/>
      <c r="Z22" s="46"/>
    </row>
    <row r="23" spans="1:26" ht="20.25" customHeight="1" x14ac:dyDescent="0.25">
      <c r="A23" s="39"/>
      <c r="B23" s="37" t="s">
        <v>64</v>
      </c>
      <c r="C23" s="4" t="s">
        <v>54</v>
      </c>
      <c r="D23" s="6">
        <v>1</v>
      </c>
      <c r="E23" s="42">
        <f t="shared" si="5"/>
        <v>512.4</v>
      </c>
      <c r="F23" s="42">
        <v>420</v>
      </c>
      <c r="G23" s="36"/>
      <c r="H23" s="42">
        <f t="shared" si="6"/>
        <v>512.4</v>
      </c>
      <c r="I23" s="42">
        <v>420</v>
      </c>
      <c r="J23" s="42">
        <f t="shared" si="7"/>
        <v>512.4</v>
      </c>
      <c r="K23" s="42">
        <v>420</v>
      </c>
      <c r="L23" s="36"/>
      <c r="M23" s="36"/>
      <c r="N23" s="6">
        <f t="shared" si="0"/>
        <v>512.4</v>
      </c>
      <c r="O23" s="18">
        <f t="shared" si="1"/>
        <v>0</v>
      </c>
      <c r="P23" s="18">
        <f t="shared" si="2"/>
        <v>0</v>
      </c>
      <c r="Q23" s="6"/>
      <c r="R23" s="6"/>
      <c r="S23" s="6">
        <f t="shared" si="3"/>
        <v>512.4</v>
      </c>
      <c r="T23" s="6">
        <f t="shared" si="4"/>
        <v>512.4</v>
      </c>
      <c r="X23" s="46"/>
      <c r="Y23" s="46"/>
      <c r="Z23" s="46"/>
    </row>
    <row r="24" spans="1:26" ht="20.25" customHeight="1" x14ac:dyDescent="0.25">
      <c r="A24" s="39"/>
      <c r="B24" s="37" t="s">
        <v>65</v>
      </c>
      <c r="C24" s="4" t="s">
        <v>54</v>
      </c>
      <c r="D24" s="6">
        <v>5</v>
      </c>
      <c r="E24" s="42">
        <f t="shared" si="5"/>
        <v>561.19999999999993</v>
      </c>
      <c r="F24" s="42">
        <v>460</v>
      </c>
      <c r="G24" s="36"/>
      <c r="H24" s="42">
        <f t="shared" si="6"/>
        <v>561.19999999999993</v>
      </c>
      <c r="I24" s="42">
        <v>460</v>
      </c>
      <c r="J24" s="42">
        <f t="shared" si="7"/>
        <v>561.19999999999993</v>
      </c>
      <c r="K24" s="42">
        <v>460</v>
      </c>
      <c r="L24" s="36"/>
      <c r="M24" s="36"/>
      <c r="N24" s="6">
        <f t="shared" si="0"/>
        <v>561.20000000000005</v>
      </c>
      <c r="O24" s="18">
        <f t="shared" si="1"/>
        <v>0</v>
      </c>
      <c r="P24" s="18">
        <f t="shared" si="2"/>
        <v>0</v>
      </c>
      <c r="Q24" s="6"/>
      <c r="R24" s="6"/>
      <c r="S24" s="6">
        <f t="shared" si="3"/>
        <v>561.20000000000005</v>
      </c>
      <c r="T24" s="6">
        <f t="shared" si="4"/>
        <v>2806</v>
      </c>
      <c r="X24" s="46"/>
      <c r="Y24" s="46"/>
      <c r="Z24" s="46"/>
    </row>
    <row r="25" spans="1:26" ht="20.25" customHeight="1" x14ac:dyDescent="0.25">
      <c r="A25" s="39"/>
      <c r="B25" s="37" t="s">
        <v>66</v>
      </c>
      <c r="C25" s="4" t="s">
        <v>54</v>
      </c>
      <c r="D25" s="6">
        <v>1</v>
      </c>
      <c r="E25" s="42">
        <f t="shared" si="5"/>
        <v>414.8</v>
      </c>
      <c r="F25" s="42">
        <v>340</v>
      </c>
      <c r="G25" s="36"/>
      <c r="H25" s="42">
        <f t="shared" si="6"/>
        <v>414.8</v>
      </c>
      <c r="I25" s="42">
        <v>340</v>
      </c>
      <c r="J25" s="42">
        <f t="shared" si="7"/>
        <v>420.9</v>
      </c>
      <c r="K25" s="42">
        <v>345</v>
      </c>
      <c r="L25" s="36"/>
      <c r="M25" s="36"/>
      <c r="N25" s="6">
        <f t="shared" si="0"/>
        <v>416.83</v>
      </c>
      <c r="O25" s="18">
        <f t="shared" si="1"/>
        <v>3.5218366420566976</v>
      </c>
      <c r="P25" s="18">
        <f t="shared" si="2"/>
        <v>0.8449095895345099</v>
      </c>
      <c r="Q25" s="6"/>
      <c r="R25" s="6"/>
      <c r="S25" s="6">
        <f t="shared" si="3"/>
        <v>416.83</v>
      </c>
      <c r="T25" s="6">
        <f t="shared" si="4"/>
        <v>416.83</v>
      </c>
      <c r="X25" s="46"/>
      <c r="Y25" s="46"/>
      <c r="Z25" s="46"/>
    </row>
    <row r="26" spans="1:26" ht="20.25" customHeight="1" x14ac:dyDescent="0.25">
      <c r="A26" s="39"/>
      <c r="B26" s="41" t="s">
        <v>67</v>
      </c>
      <c r="C26" s="4"/>
      <c r="D26" s="6"/>
      <c r="E26" s="42">
        <f t="shared" si="5"/>
        <v>0</v>
      </c>
      <c r="F26" s="42"/>
      <c r="G26" s="36"/>
      <c r="H26" s="42">
        <f t="shared" si="6"/>
        <v>0</v>
      </c>
      <c r="I26" s="42"/>
      <c r="J26" s="42">
        <f t="shared" si="7"/>
        <v>0</v>
      </c>
      <c r="K26" s="42"/>
      <c r="L26" s="36"/>
      <c r="M26" s="36"/>
      <c r="N26" s="6"/>
      <c r="O26" s="18"/>
      <c r="P26" s="18"/>
      <c r="Q26" s="6"/>
      <c r="R26" s="6"/>
      <c r="S26" s="6"/>
      <c r="T26" s="73"/>
      <c r="X26" s="46"/>
      <c r="Y26" s="46"/>
      <c r="Z26" s="46"/>
    </row>
    <row r="27" spans="1:26" ht="20.25" customHeight="1" x14ac:dyDescent="0.25">
      <c r="A27" s="39"/>
      <c r="B27" s="37" t="s">
        <v>68</v>
      </c>
      <c r="C27" s="4" t="s">
        <v>54</v>
      </c>
      <c r="D27" s="6">
        <v>1</v>
      </c>
      <c r="E27" s="42">
        <f t="shared" si="5"/>
        <v>329.4</v>
      </c>
      <c r="F27" s="42">
        <v>270</v>
      </c>
      <c r="G27" s="36"/>
      <c r="H27" s="42">
        <f t="shared" si="6"/>
        <v>329.4</v>
      </c>
      <c r="I27" s="42">
        <v>270</v>
      </c>
      <c r="J27" s="42">
        <f t="shared" si="7"/>
        <v>335.5</v>
      </c>
      <c r="K27" s="42">
        <v>275</v>
      </c>
      <c r="L27" s="36"/>
      <c r="M27" s="36"/>
      <c r="N27" s="6">
        <f t="shared" si="0"/>
        <v>331.43</v>
      </c>
      <c r="O27" s="18">
        <f t="shared" si="1"/>
        <v>3.5218366420567304</v>
      </c>
      <c r="P27" s="18">
        <f t="shared" si="2"/>
        <v>1.0626185445061493</v>
      </c>
      <c r="Q27" s="6"/>
      <c r="R27" s="6"/>
      <c r="S27" s="6">
        <f t="shared" si="3"/>
        <v>331.43</v>
      </c>
      <c r="T27" s="6">
        <f t="shared" si="4"/>
        <v>331.43</v>
      </c>
      <c r="X27" s="46"/>
      <c r="Y27" s="46"/>
      <c r="Z27" s="46"/>
    </row>
    <row r="28" spans="1:26" ht="20.25" customHeight="1" x14ac:dyDescent="0.25">
      <c r="A28" s="39"/>
      <c r="B28" s="37" t="s">
        <v>69</v>
      </c>
      <c r="C28" s="4" t="s">
        <v>54</v>
      </c>
      <c r="D28" s="6">
        <v>1</v>
      </c>
      <c r="E28" s="42">
        <f t="shared" si="5"/>
        <v>628.29999999999995</v>
      </c>
      <c r="F28" s="42">
        <v>515</v>
      </c>
      <c r="G28" s="36"/>
      <c r="H28" s="42">
        <f t="shared" si="6"/>
        <v>622.19999999999993</v>
      </c>
      <c r="I28" s="42">
        <v>510</v>
      </c>
      <c r="J28" s="42">
        <f t="shared" si="7"/>
        <v>622.19999999999993</v>
      </c>
      <c r="K28" s="42">
        <v>510</v>
      </c>
      <c r="L28" s="36"/>
      <c r="M28" s="36"/>
      <c r="N28" s="6">
        <f t="shared" si="0"/>
        <v>624.23</v>
      </c>
      <c r="O28" s="18">
        <f t="shared" si="1"/>
        <v>3.52183664205673</v>
      </c>
      <c r="P28" s="18">
        <f t="shared" si="2"/>
        <v>0.56418894350747795</v>
      </c>
      <c r="Q28" s="6"/>
      <c r="R28" s="6"/>
      <c r="S28" s="6">
        <f t="shared" si="3"/>
        <v>624.23</v>
      </c>
      <c r="T28" s="6">
        <f t="shared" si="4"/>
        <v>624.23</v>
      </c>
      <c r="X28" s="46"/>
      <c r="Y28" s="46"/>
      <c r="Z28" s="46"/>
    </row>
    <row r="29" spans="1:26" ht="20.25" customHeight="1" x14ac:dyDescent="0.25">
      <c r="A29" s="39"/>
      <c r="B29" s="37" t="s">
        <v>70</v>
      </c>
      <c r="C29" s="4" t="s">
        <v>54</v>
      </c>
      <c r="D29" s="6">
        <v>1</v>
      </c>
      <c r="E29" s="42">
        <f t="shared" si="5"/>
        <v>353.8</v>
      </c>
      <c r="F29" s="42">
        <v>290</v>
      </c>
      <c r="G29" s="36"/>
      <c r="H29" s="42">
        <f t="shared" si="6"/>
        <v>353.8</v>
      </c>
      <c r="I29" s="42">
        <v>290</v>
      </c>
      <c r="J29" s="42">
        <f t="shared" si="7"/>
        <v>353.8</v>
      </c>
      <c r="K29" s="42">
        <v>290</v>
      </c>
      <c r="L29" s="36"/>
      <c r="M29" s="36"/>
      <c r="N29" s="6">
        <f t="shared" si="0"/>
        <v>353.8</v>
      </c>
      <c r="O29" s="18">
        <f t="shared" si="1"/>
        <v>0</v>
      </c>
      <c r="P29" s="18">
        <f t="shared" si="2"/>
        <v>0</v>
      </c>
      <c r="Q29" s="6"/>
      <c r="R29" s="6"/>
      <c r="S29" s="6">
        <f t="shared" si="3"/>
        <v>353.8</v>
      </c>
      <c r="T29" s="6">
        <f t="shared" si="4"/>
        <v>353.8</v>
      </c>
      <c r="X29" s="46"/>
      <c r="Y29" s="46"/>
      <c r="Z29" s="46"/>
    </row>
    <row r="30" spans="1:26" ht="20.25" customHeight="1" x14ac:dyDescent="0.25">
      <c r="A30" s="39"/>
      <c r="B30" s="37" t="s">
        <v>71</v>
      </c>
      <c r="C30" s="4" t="s">
        <v>54</v>
      </c>
      <c r="D30" s="6">
        <v>1</v>
      </c>
      <c r="E30" s="42">
        <f t="shared" si="5"/>
        <v>366</v>
      </c>
      <c r="F30" s="42">
        <v>300</v>
      </c>
      <c r="G30" s="36"/>
      <c r="H30" s="42">
        <f t="shared" si="6"/>
        <v>366</v>
      </c>
      <c r="I30" s="42">
        <v>300</v>
      </c>
      <c r="J30" s="42">
        <f t="shared" si="7"/>
        <v>366</v>
      </c>
      <c r="K30" s="42">
        <v>300</v>
      </c>
      <c r="L30" s="36"/>
      <c r="M30" s="36"/>
      <c r="N30" s="6">
        <f t="shared" si="0"/>
        <v>366</v>
      </c>
      <c r="O30" s="18">
        <f t="shared" si="1"/>
        <v>0</v>
      </c>
      <c r="P30" s="18">
        <f t="shared" si="2"/>
        <v>0</v>
      </c>
      <c r="Q30" s="6"/>
      <c r="R30" s="6"/>
      <c r="S30" s="6">
        <f t="shared" si="3"/>
        <v>366</v>
      </c>
      <c r="T30" s="6">
        <f t="shared" si="4"/>
        <v>366</v>
      </c>
      <c r="X30" s="46"/>
      <c r="Y30" s="46"/>
      <c r="Z30" s="46"/>
    </row>
    <row r="31" spans="1:26" ht="20.25" customHeight="1" x14ac:dyDescent="0.25">
      <c r="A31" s="39"/>
      <c r="B31" s="37" t="s">
        <v>72</v>
      </c>
      <c r="C31" s="4" t="s">
        <v>54</v>
      </c>
      <c r="D31" s="6">
        <v>1</v>
      </c>
      <c r="E31" s="42">
        <f t="shared" si="5"/>
        <v>341.59999999999997</v>
      </c>
      <c r="F31" s="42">
        <v>280</v>
      </c>
      <c r="G31" s="36"/>
      <c r="H31" s="42">
        <f t="shared" si="6"/>
        <v>341.59999999999997</v>
      </c>
      <c r="I31" s="42">
        <v>280</v>
      </c>
      <c r="J31" s="42">
        <f t="shared" si="7"/>
        <v>341.59999999999997</v>
      </c>
      <c r="K31" s="42">
        <v>280</v>
      </c>
      <c r="L31" s="36"/>
      <c r="M31" s="36"/>
      <c r="N31" s="6">
        <f t="shared" si="0"/>
        <v>341.6</v>
      </c>
      <c r="O31" s="18">
        <f t="shared" si="1"/>
        <v>0</v>
      </c>
      <c r="P31" s="18">
        <f t="shared" si="2"/>
        <v>0</v>
      </c>
      <c r="Q31" s="6"/>
      <c r="R31" s="6"/>
      <c r="S31" s="6">
        <f t="shared" si="3"/>
        <v>341.6</v>
      </c>
      <c r="T31" s="6">
        <f t="shared" si="4"/>
        <v>341.6</v>
      </c>
      <c r="X31" s="46"/>
      <c r="Y31" s="46"/>
      <c r="Z31" s="46"/>
    </row>
    <row r="32" spans="1:26" ht="20.25" customHeight="1" x14ac:dyDescent="0.25">
      <c r="A32" s="39"/>
      <c r="B32" s="37" t="s">
        <v>73</v>
      </c>
      <c r="C32" s="4" t="s">
        <v>54</v>
      </c>
      <c r="D32" s="6">
        <v>1</v>
      </c>
      <c r="E32" s="42">
        <f t="shared" si="5"/>
        <v>732</v>
      </c>
      <c r="F32" s="42">
        <v>600</v>
      </c>
      <c r="G32" s="36"/>
      <c r="H32" s="42">
        <f t="shared" si="6"/>
        <v>732</v>
      </c>
      <c r="I32" s="42">
        <v>600</v>
      </c>
      <c r="J32" s="42">
        <f t="shared" si="7"/>
        <v>732</v>
      </c>
      <c r="K32" s="42">
        <v>600</v>
      </c>
      <c r="L32" s="36"/>
      <c r="M32" s="36"/>
      <c r="N32" s="6">
        <f t="shared" si="0"/>
        <v>732</v>
      </c>
      <c r="O32" s="18">
        <f t="shared" si="1"/>
        <v>0</v>
      </c>
      <c r="P32" s="18">
        <f t="shared" si="2"/>
        <v>0</v>
      </c>
      <c r="Q32" s="6"/>
      <c r="R32" s="6"/>
      <c r="S32" s="6">
        <f t="shared" si="3"/>
        <v>732</v>
      </c>
      <c r="T32" s="6">
        <f t="shared" si="4"/>
        <v>732</v>
      </c>
      <c r="X32" s="46"/>
      <c r="Y32" s="46"/>
      <c r="Z32" s="46"/>
    </row>
    <row r="33" spans="1:26" ht="20.25" customHeight="1" x14ac:dyDescent="0.25">
      <c r="A33" s="39"/>
      <c r="B33" s="37" t="s">
        <v>74</v>
      </c>
      <c r="C33" s="4" t="s">
        <v>54</v>
      </c>
      <c r="D33" s="6">
        <v>1</v>
      </c>
      <c r="E33" s="42">
        <f t="shared" si="5"/>
        <v>732</v>
      </c>
      <c r="F33" s="42">
        <v>600</v>
      </c>
      <c r="G33" s="36"/>
      <c r="H33" s="42">
        <f t="shared" si="6"/>
        <v>732</v>
      </c>
      <c r="I33" s="42">
        <v>600</v>
      </c>
      <c r="J33" s="42">
        <f t="shared" si="7"/>
        <v>732</v>
      </c>
      <c r="K33" s="42">
        <v>600</v>
      </c>
      <c r="L33" s="36"/>
      <c r="M33" s="36"/>
      <c r="N33" s="6">
        <f t="shared" si="0"/>
        <v>732</v>
      </c>
      <c r="O33" s="18">
        <f t="shared" si="1"/>
        <v>0</v>
      </c>
      <c r="P33" s="18">
        <f t="shared" si="2"/>
        <v>0</v>
      </c>
      <c r="Q33" s="6"/>
      <c r="R33" s="6"/>
      <c r="S33" s="6">
        <f t="shared" si="3"/>
        <v>732</v>
      </c>
      <c r="T33" s="6">
        <f t="shared" si="4"/>
        <v>732</v>
      </c>
      <c r="X33" s="46"/>
      <c r="Y33" s="46"/>
      <c r="Z33" s="46"/>
    </row>
    <row r="34" spans="1:26" ht="20.25" customHeight="1" x14ac:dyDescent="0.25">
      <c r="A34" s="39"/>
      <c r="B34" s="37" t="s">
        <v>75</v>
      </c>
      <c r="C34" s="4" t="s">
        <v>54</v>
      </c>
      <c r="D34" s="6">
        <v>1</v>
      </c>
      <c r="E34" s="42">
        <f t="shared" si="5"/>
        <v>732</v>
      </c>
      <c r="F34" s="42">
        <v>600</v>
      </c>
      <c r="G34" s="36"/>
      <c r="H34" s="42">
        <f t="shared" si="6"/>
        <v>732</v>
      </c>
      <c r="I34" s="42">
        <v>600</v>
      </c>
      <c r="J34" s="42">
        <f t="shared" si="7"/>
        <v>732</v>
      </c>
      <c r="K34" s="42">
        <v>600</v>
      </c>
      <c r="L34" s="36"/>
      <c r="M34" s="36"/>
      <c r="N34" s="6">
        <f t="shared" si="0"/>
        <v>732</v>
      </c>
      <c r="O34" s="18">
        <f t="shared" si="1"/>
        <v>0</v>
      </c>
      <c r="P34" s="18">
        <f t="shared" si="2"/>
        <v>0</v>
      </c>
      <c r="Q34" s="6"/>
      <c r="R34" s="6"/>
      <c r="S34" s="6">
        <f t="shared" si="3"/>
        <v>732</v>
      </c>
      <c r="T34" s="6">
        <f t="shared" si="4"/>
        <v>732</v>
      </c>
      <c r="X34" s="46"/>
      <c r="Y34" s="46"/>
      <c r="Z34" s="46"/>
    </row>
    <row r="35" spans="1:26" ht="20.25" customHeight="1" x14ac:dyDescent="0.25">
      <c r="A35" s="39"/>
      <c r="B35" s="41" t="s">
        <v>76</v>
      </c>
      <c r="C35" s="4"/>
      <c r="D35" s="6"/>
      <c r="E35" s="42">
        <f t="shared" si="5"/>
        <v>0</v>
      </c>
      <c r="F35" s="42"/>
      <c r="G35" s="36"/>
      <c r="H35" s="42">
        <f t="shared" si="6"/>
        <v>0</v>
      </c>
      <c r="I35" s="42"/>
      <c r="J35" s="42">
        <f t="shared" si="7"/>
        <v>0</v>
      </c>
      <c r="K35" s="42"/>
      <c r="L35" s="36"/>
      <c r="M35" s="36"/>
      <c r="N35" s="6"/>
      <c r="O35" s="18"/>
      <c r="P35" s="18"/>
      <c r="Q35" s="6"/>
      <c r="R35" s="6"/>
      <c r="S35" s="6"/>
      <c r="T35" s="71">
        <f>SUM(T37:T49)</f>
        <v>10571.300000000001</v>
      </c>
      <c r="X35" s="46"/>
      <c r="Y35" s="46"/>
      <c r="Z35" s="46"/>
    </row>
    <row r="36" spans="1:26" ht="20.25" customHeight="1" x14ac:dyDescent="0.25">
      <c r="A36" s="39"/>
      <c r="B36" s="41" t="s">
        <v>77</v>
      </c>
      <c r="C36" s="4"/>
      <c r="D36" s="6"/>
      <c r="E36" s="42">
        <f t="shared" si="5"/>
        <v>0</v>
      </c>
      <c r="F36" s="42"/>
      <c r="G36" s="36"/>
      <c r="H36" s="42">
        <f t="shared" si="6"/>
        <v>0</v>
      </c>
      <c r="I36" s="42"/>
      <c r="J36" s="42">
        <f t="shared" si="7"/>
        <v>0</v>
      </c>
      <c r="K36" s="42"/>
      <c r="L36" s="36"/>
      <c r="M36" s="36"/>
      <c r="N36" s="6"/>
      <c r="O36" s="18"/>
      <c r="P36" s="18"/>
      <c r="Q36" s="6"/>
      <c r="R36" s="6"/>
      <c r="S36" s="6"/>
      <c r="T36" s="73"/>
      <c r="X36" s="46"/>
      <c r="Y36" s="46"/>
      <c r="Z36" s="46"/>
    </row>
    <row r="37" spans="1:26" ht="20.25" customHeight="1" x14ac:dyDescent="0.25">
      <c r="A37" s="39"/>
      <c r="B37" s="37" t="s">
        <v>78</v>
      </c>
      <c r="C37" s="4" t="s">
        <v>54</v>
      </c>
      <c r="D37" s="6">
        <v>1</v>
      </c>
      <c r="E37" s="42">
        <f t="shared" si="5"/>
        <v>219.6</v>
      </c>
      <c r="F37" s="42">
        <v>180</v>
      </c>
      <c r="G37" s="36"/>
      <c r="H37" s="42">
        <f t="shared" si="6"/>
        <v>207.4</v>
      </c>
      <c r="I37" s="42">
        <v>170</v>
      </c>
      <c r="J37" s="42">
        <f t="shared" si="7"/>
        <v>207.4</v>
      </c>
      <c r="K37" s="42">
        <v>170</v>
      </c>
      <c r="L37" s="36"/>
      <c r="M37" s="36"/>
      <c r="N37" s="6">
        <f t="shared" si="0"/>
        <v>211.47</v>
      </c>
      <c r="O37" s="18">
        <f t="shared" si="1"/>
        <v>7.043673284113428</v>
      </c>
      <c r="P37" s="18">
        <f t="shared" si="2"/>
        <v>3.3308144342523422</v>
      </c>
      <c r="Q37" s="6"/>
      <c r="R37" s="6"/>
      <c r="S37" s="6">
        <f t="shared" si="3"/>
        <v>211.47</v>
      </c>
      <c r="T37" s="6">
        <f t="shared" si="4"/>
        <v>211.47</v>
      </c>
      <c r="X37" s="46"/>
      <c r="Y37" s="46"/>
      <c r="Z37" s="46"/>
    </row>
    <row r="38" spans="1:26" ht="20.25" customHeight="1" x14ac:dyDescent="0.25">
      <c r="A38" s="39"/>
      <c r="B38" s="37" t="s">
        <v>79</v>
      </c>
      <c r="C38" s="4" t="s">
        <v>54</v>
      </c>
      <c r="D38" s="6">
        <v>8</v>
      </c>
      <c r="E38" s="42">
        <f t="shared" si="5"/>
        <v>555.1</v>
      </c>
      <c r="F38" s="42">
        <v>455</v>
      </c>
      <c r="G38" s="36"/>
      <c r="H38" s="42">
        <f t="shared" si="6"/>
        <v>555.1</v>
      </c>
      <c r="I38" s="42">
        <v>455</v>
      </c>
      <c r="J38" s="42">
        <f t="shared" si="7"/>
        <v>555.1</v>
      </c>
      <c r="K38" s="42">
        <v>455</v>
      </c>
      <c r="L38" s="36"/>
      <c r="M38" s="36"/>
      <c r="N38" s="6">
        <f t="shared" si="0"/>
        <v>555.1</v>
      </c>
      <c r="O38" s="18">
        <f t="shared" si="1"/>
        <v>0</v>
      </c>
      <c r="P38" s="18">
        <f t="shared" si="2"/>
        <v>0</v>
      </c>
      <c r="Q38" s="6"/>
      <c r="R38" s="6"/>
      <c r="S38" s="6">
        <f t="shared" si="3"/>
        <v>555.1</v>
      </c>
      <c r="T38" s="6">
        <f t="shared" si="4"/>
        <v>4440.8</v>
      </c>
      <c r="X38" s="46"/>
      <c r="Y38" s="46"/>
      <c r="Z38" s="46"/>
    </row>
    <row r="39" spans="1:26" ht="20.25" customHeight="1" x14ac:dyDescent="0.25">
      <c r="A39" s="39"/>
      <c r="B39" s="37" t="s">
        <v>80</v>
      </c>
      <c r="C39" s="4" t="s">
        <v>54</v>
      </c>
      <c r="D39" s="6">
        <v>1</v>
      </c>
      <c r="E39" s="42">
        <f t="shared" si="5"/>
        <v>414.8</v>
      </c>
      <c r="F39" s="42">
        <v>340</v>
      </c>
      <c r="G39" s="36"/>
      <c r="H39" s="42">
        <f t="shared" si="6"/>
        <v>414.8</v>
      </c>
      <c r="I39" s="42">
        <v>340</v>
      </c>
      <c r="J39" s="42">
        <f t="shared" si="7"/>
        <v>420.9</v>
      </c>
      <c r="K39" s="42">
        <v>345</v>
      </c>
      <c r="L39" s="36"/>
      <c r="M39" s="36"/>
      <c r="N39" s="6">
        <f t="shared" si="0"/>
        <v>416.83</v>
      </c>
      <c r="O39" s="18">
        <f t="shared" si="1"/>
        <v>3.5218366420566976</v>
      </c>
      <c r="P39" s="18">
        <f t="shared" si="2"/>
        <v>0.8449095895345099</v>
      </c>
      <c r="Q39" s="6"/>
      <c r="R39" s="6"/>
      <c r="S39" s="6">
        <f t="shared" si="3"/>
        <v>416.83</v>
      </c>
      <c r="T39" s="6">
        <f t="shared" si="4"/>
        <v>416.83</v>
      </c>
      <c r="X39" s="46"/>
      <c r="Y39" s="46"/>
      <c r="Z39" s="46"/>
    </row>
    <row r="40" spans="1:26" ht="20.25" customHeight="1" x14ac:dyDescent="0.25">
      <c r="A40" s="39"/>
      <c r="B40" s="37" t="s">
        <v>81</v>
      </c>
      <c r="C40" s="4" t="s">
        <v>54</v>
      </c>
      <c r="D40" s="6">
        <v>1</v>
      </c>
      <c r="E40" s="42">
        <f t="shared" si="5"/>
        <v>854</v>
      </c>
      <c r="F40" s="42">
        <v>700</v>
      </c>
      <c r="G40" s="36"/>
      <c r="H40" s="42">
        <f t="shared" si="6"/>
        <v>854</v>
      </c>
      <c r="I40" s="42">
        <v>700</v>
      </c>
      <c r="J40" s="42">
        <f t="shared" si="7"/>
        <v>854</v>
      </c>
      <c r="K40" s="42">
        <v>700</v>
      </c>
      <c r="L40" s="36"/>
      <c r="M40" s="36"/>
      <c r="N40" s="6">
        <f t="shared" si="0"/>
        <v>854</v>
      </c>
      <c r="O40" s="18">
        <f t="shared" si="1"/>
        <v>0</v>
      </c>
      <c r="P40" s="18">
        <f t="shared" si="2"/>
        <v>0</v>
      </c>
      <c r="Q40" s="6"/>
      <c r="R40" s="6"/>
      <c r="S40" s="6">
        <f t="shared" si="3"/>
        <v>854</v>
      </c>
      <c r="T40" s="6">
        <f t="shared" si="4"/>
        <v>854</v>
      </c>
      <c r="X40" s="46"/>
      <c r="Y40" s="46"/>
      <c r="Z40" s="46"/>
    </row>
    <row r="41" spans="1:26" ht="20.25" customHeight="1" x14ac:dyDescent="0.25">
      <c r="A41" s="39"/>
      <c r="B41" s="37" t="s">
        <v>82</v>
      </c>
      <c r="C41" s="4" t="s">
        <v>54</v>
      </c>
      <c r="D41" s="6">
        <v>1</v>
      </c>
      <c r="E41" s="42">
        <f t="shared" si="5"/>
        <v>640.5</v>
      </c>
      <c r="F41" s="42">
        <v>525</v>
      </c>
      <c r="G41" s="36"/>
      <c r="H41" s="42">
        <f t="shared" si="6"/>
        <v>640.5</v>
      </c>
      <c r="I41" s="42">
        <v>525</v>
      </c>
      <c r="J41" s="42">
        <f t="shared" si="7"/>
        <v>640.5</v>
      </c>
      <c r="K41" s="42">
        <v>525</v>
      </c>
      <c r="L41" s="36"/>
      <c r="M41" s="36"/>
      <c r="N41" s="6">
        <f t="shared" si="0"/>
        <v>640.5</v>
      </c>
      <c r="O41" s="18">
        <f t="shared" si="1"/>
        <v>0</v>
      </c>
      <c r="P41" s="18">
        <f t="shared" si="2"/>
        <v>0</v>
      </c>
      <c r="Q41" s="6"/>
      <c r="R41" s="6"/>
      <c r="S41" s="6">
        <f t="shared" si="3"/>
        <v>640.5</v>
      </c>
      <c r="T41" s="6">
        <f t="shared" si="4"/>
        <v>640.5</v>
      </c>
      <c r="X41" s="46"/>
      <c r="Y41" s="46"/>
      <c r="Z41" s="46"/>
    </row>
    <row r="42" spans="1:26" ht="20.25" customHeight="1" x14ac:dyDescent="0.25">
      <c r="A42" s="39"/>
      <c r="B42" s="37" t="s">
        <v>83</v>
      </c>
      <c r="C42" s="4" t="s">
        <v>54</v>
      </c>
      <c r="D42" s="6">
        <v>1</v>
      </c>
      <c r="E42" s="42">
        <f t="shared" si="5"/>
        <v>640.5</v>
      </c>
      <c r="F42" s="42">
        <v>525</v>
      </c>
      <c r="G42" s="36"/>
      <c r="H42" s="42">
        <f t="shared" si="6"/>
        <v>640.5</v>
      </c>
      <c r="I42" s="42">
        <v>525</v>
      </c>
      <c r="J42" s="42">
        <f t="shared" si="7"/>
        <v>640.5</v>
      </c>
      <c r="K42" s="42">
        <v>525</v>
      </c>
      <c r="L42" s="36"/>
      <c r="M42" s="36"/>
      <c r="N42" s="6">
        <f t="shared" si="0"/>
        <v>640.5</v>
      </c>
      <c r="O42" s="18">
        <f t="shared" si="1"/>
        <v>0</v>
      </c>
      <c r="P42" s="18">
        <f t="shared" si="2"/>
        <v>0</v>
      </c>
      <c r="Q42" s="6"/>
      <c r="R42" s="6"/>
      <c r="S42" s="6">
        <f t="shared" si="3"/>
        <v>640.5</v>
      </c>
      <c r="T42" s="6">
        <f t="shared" si="4"/>
        <v>640.5</v>
      </c>
      <c r="X42" s="46"/>
      <c r="Y42" s="46"/>
      <c r="Z42" s="46"/>
    </row>
    <row r="43" spans="1:26" ht="20.25" customHeight="1" x14ac:dyDescent="0.25">
      <c r="A43" s="39"/>
      <c r="B43" s="41" t="s">
        <v>84</v>
      </c>
      <c r="C43" s="4"/>
      <c r="D43" s="6"/>
      <c r="E43" s="42">
        <f t="shared" si="5"/>
        <v>0</v>
      </c>
      <c r="F43" s="42"/>
      <c r="G43" s="36"/>
      <c r="H43" s="42">
        <f t="shared" si="6"/>
        <v>0</v>
      </c>
      <c r="I43" s="42"/>
      <c r="J43" s="42">
        <f t="shared" si="7"/>
        <v>0</v>
      </c>
      <c r="K43" s="42"/>
      <c r="L43" s="36"/>
      <c r="M43" s="36"/>
      <c r="N43" s="6"/>
      <c r="O43" s="18"/>
      <c r="P43" s="18"/>
      <c r="Q43" s="6"/>
      <c r="R43" s="6"/>
      <c r="S43" s="6"/>
      <c r="T43" s="73"/>
      <c r="X43" s="46"/>
      <c r="Y43" s="46"/>
      <c r="Z43" s="46"/>
    </row>
    <row r="44" spans="1:26" ht="20.25" customHeight="1" x14ac:dyDescent="0.25">
      <c r="A44" s="39"/>
      <c r="B44" s="37" t="s">
        <v>85</v>
      </c>
      <c r="C44" s="4" t="s">
        <v>54</v>
      </c>
      <c r="D44" s="6">
        <v>1</v>
      </c>
      <c r="E44" s="42">
        <f t="shared" si="5"/>
        <v>622.19999999999993</v>
      </c>
      <c r="F44" s="42">
        <v>510</v>
      </c>
      <c r="G44" s="36"/>
      <c r="H44" s="42">
        <f t="shared" si="6"/>
        <v>622.19999999999993</v>
      </c>
      <c r="I44" s="42">
        <v>510</v>
      </c>
      <c r="J44" s="42">
        <f t="shared" si="7"/>
        <v>622.19999999999993</v>
      </c>
      <c r="K44" s="42">
        <v>510</v>
      </c>
      <c r="L44" s="36"/>
      <c r="M44" s="36"/>
      <c r="N44" s="6">
        <f t="shared" si="0"/>
        <v>622.20000000000005</v>
      </c>
      <c r="O44" s="18">
        <f t="shared" si="1"/>
        <v>0</v>
      </c>
      <c r="P44" s="18">
        <f t="shared" si="2"/>
        <v>0</v>
      </c>
      <c r="Q44" s="6"/>
      <c r="R44" s="6"/>
      <c r="S44" s="6">
        <f t="shared" si="3"/>
        <v>622.20000000000005</v>
      </c>
      <c r="T44" s="6">
        <f t="shared" si="4"/>
        <v>622.20000000000005</v>
      </c>
      <c r="X44" s="46"/>
      <c r="Y44" s="46"/>
      <c r="Z44" s="46"/>
    </row>
    <row r="45" spans="1:26" ht="20.25" customHeight="1" x14ac:dyDescent="0.25">
      <c r="A45" s="39"/>
      <c r="B45" s="37" t="s">
        <v>86</v>
      </c>
      <c r="C45" s="4" t="s">
        <v>54</v>
      </c>
      <c r="D45" s="6">
        <v>1</v>
      </c>
      <c r="E45" s="42">
        <f t="shared" si="5"/>
        <v>451.4</v>
      </c>
      <c r="F45" s="42">
        <v>370</v>
      </c>
      <c r="G45" s="36"/>
      <c r="H45" s="42">
        <f t="shared" si="6"/>
        <v>451.4</v>
      </c>
      <c r="I45" s="42">
        <v>370</v>
      </c>
      <c r="J45" s="42">
        <f t="shared" si="7"/>
        <v>451.4</v>
      </c>
      <c r="K45" s="42">
        <v>370</v>
      </c>
      <c r="L45" s="36"/>
      <c r="M45" s="36"/>
      <c r="N45" s="6">
        <f t="shared" si="0"/>
        <v>451.4</v>
      </c>
      <c r="O45" s="18">
        <f t="shared" si="1"/>
        <v>6.9618685722138533E-14</v>
      </c>
      <c r="P45" s="18">
        <f t="shared" si="2"/>
        <v>1.542283689015032E-14</v>
      </c>
      <c r="Q45" s="6"/>
      <c r="R45" s="6"/>
      <c r="S45" s="6">
        <f t="shared" si="3"/>
        <v>451.4</v>
      </c>
      <c r="T45" s="6">
        <f t="shared" si="4"/>
        <v>451.4</v>
      </c>
      <c r="X45" s="46"/>
      <c r="Y45" s="46"/>
      <c r="Z45" s="46"/>
    </row>
    <row r="46" spans="1:26" ht="20.25" customHeight="1" x14ac:dyDescent="0.25">
      <c r="A46" s="39"/>
      <c r="B46" s="37" t="s">
        <v>87</v>
      </c>
      <c r="C46" s="4" t="s">
        <v>54</v>
      </c>
      <c r="D46" s="6">
        <v>1</v>
      </c>
      <c r="E46" s="42">
        <f t="shared" si="5"/>
        <v>463.59999999999997</v>
      </c>
      <c r="F46" s="42">
        <v>380</v>
      </c>
      <c r="G46" s="36"/>
      <c r="H46" s="42">
        <f t="shared" si="6"/>
        <v>463.59999999999997</v>
      </c>
      <c r="I46" s="42">
        <v>380</v>
      </c>
      <c r="J46" s="42">
        <f t="shared" si="7"/>
        <v>463.59999999999997</v>
      </c>
      <c r="K46" s="42">
        <v>380</v>
      </c>
      <c r="L46" s="36"/>
      <c r="M46" s="36"/>
      <c r="N46" s="6">
        <f t="shared" si="0"/>
        <v>463.6</v>
      </c>
      <c r="O46" s="18">
        <f t="shared" si="1"/>
        <v>0</v>
      </c>
      <c r="P46" s="18">
        <f t="shared" si="2"/>
        <v>0</v>
      </c>
      <c r="Q46" s="6"/>
      <c r="R46" s="6"/>
      <c r="S46" s="6">
        <f t="shared" si="3"/>
        <v>463.6</v>
      </c>
      <c r="T46" s="6">
        <f t="shared" si="4"/>
        <v>463.6</v>
      </c>
      <c r="X46" s="46"/>
      <c r="Y46" s="46"/>
      <c r="Z46" s="46"/>
    </row>
    <row r="47" spans="1:26" ht="20.25" customHeight="1" x14ac:dyDescent="0.25">
      <c r="A47" s="39"/>
      <c r="B47" s="37" t="s">
        <v>75</v>
      </c>
      <c r="C47" s="4" t="s">
        <v>54</v>
      </c>
      <c r="D47" s="6">
        <v>1</v>
      </c>
      <c r="E47" s="42">
        <f t="shared" si="5"/>
        <v>610</v>
      </c>
      <c r="F47" s="42">
        <v>500</v>
      </c>
      <c r="G47" s="36"/>
      <c r="H47" s="42">
        <f t="shared" si="6"/>
        <v>610</v>
      </c>
      <c r="I47" s="42">
        <v>500</v>
      </c>
      <c r="J47" s="42">
        <f t="shared" si="7"/>
        <v>610</v>
      </c>
      <c r="K47" s="42">
        <v>500</v>
      </c>
      <c r="L47" s="36"/>
      <c r="M47" s="36"/>
      <c r="N47" s="6">
        <f t="shared" si="0"/>
        <v>610</v>
      </c>
      <c r="O47" s="18">
        <f t="shared" si="1"/>
        <v>0</v>
      </c>
      <c r="P47" s="18">
        <f t="shared" si="2"/>
        <v>0</v>
      </c>
      <c r="Q47" s="6"/>
      <c r="R47" s="6"/>
      <c r="S47" s="6">
        <f t="shared" si="3"/>
        <v>610</v>
      </c>
      <c r="T47" s="6">
        <f t="shared" si="4"/>
        <v>610</v>
      </c>
      <c r="X47" s="46"/>
      <c r="Y47" s="46"/>
      <c r="Z47" s="46"/>
    </row>
    <row r="48" spans="1:26" ht="20.25" customHeight="1" x14ac:dyDescent="0.25">
      <c r="A48" s="39"/>
      <c r="B48" s="37" t="s">
        <v>73</v>
      </c>
      <c r="C48" s="4" t="s">
        <v>54</v>
      </c>
      <c r="D48" s="6">
        <v>1</v>
      </c>
      <c r="E48" s="42">
        <f t="shared" si="5"/>
        <v>610</v>
      </c>
      <c r="F48" s="42">
        <v>500</v>
      </c>
      <c r="G48" s="36"/>
      <c r="H48" s="42">
        <f t="shared" si="6"/>
        <v>610</v>
      </c>
      <c r="I48" s="42">
        <v>500</v>
      </c>
      <c r="J48" s="42">
        <f t="shared" si="7"/>
        <v>610</v>
      </c>
      <c r="K48" s="42">
        <v>500</v>
      </c>
      <c r="L48" s="36"/>
      <c r="M48" s="36"/>
      <c r="N48" s="6">
        <f t="shared" si="0"/>
        <v>610</v>
      </c>
      <c r="O48" s="18">
        <f t="shared" si="1"/>
        <v>0</v>
      </c>
      <c r="P48" s="18">
        <f t="shared" si="2"/>
        <v>0</v>
      </c>
      <c r="Q48" s="6"/>
      <c r="R48" s="6"/>
      <c r="S48" s="6">
        <f t="shared" si="3"/>
        <v>610</v>
      </c>
      <c r="T48" s="6">
        <f t="shared" si="4"/>
        <v>610</v>
      </c>
      <c r="X48" s="46"/>
      <c r="Y48" s="46"/>
      <c r="Z48" s="46"/>
    </row>
    <row r="49" spans="1:26" ht="20.25" customHeight="1" x14ac:dyDescent="0.25">
      <c r="A49" s="39"/>
      <c r="B49" s="37" t="s">
        <v>88</v>
      </c>
      <c r="C49" s="4" t="s">
        <v>54</v>
      </c>
      <c r="D49" s="6">
        <v>1</v>
      </c>
      <c r="E49" s="42">
        <f t="shared" si="5"/>
        <v>610</v>
      </c>
      <c r="F49" s="42">
        <v>500</v>
      </c>
      <c r="G49" s="36"/>
      <c r="H49" s="42">
        <f t="shared" si="6"/>
        <v>610</v>
      </c>
      <c r="I49" s="42">
        <v>500</v>
      </c>
      <c r="J49" s="42">
        <f t="shared" si="7"/>
        <v>610</v>
      </c>
      <c r="K49" s="42">
        <v>500</v>
      </c>
      <c r="L49" s="36"/>
      <c r="M49" s="36"/>
      <c r="N49" s="6">
        <f t="shared" si="0"/>
        <v>610</v>
      </c>
      <c r="O49" s="18">
        <f t="shared" si="1"/>
        <v>0</v>
      </c>
      <c r="P49" s="18">
        <f t="shared" si="2"/>
        <v>0</v>
      </c>
      <c r="Q49" s="6"/>
      <c r="R49" s="6"/>
      <c r="S49" s="6">
        <f t="shared" si="3"/>
        <v>610</v>
      </c>
      <c r="T49" s="6">
        <f t="shared" si="4"/>
        <v>610</v>
      </c>
      <c r="X49" s="46"/>
      <c r="Y49" s="46"/>
      <c r="Z49" s="46"/>
    </row>
    <row r="50" spans="1:26" ht="20.25" customHeight="1" x14ac:dyDescent="0.25">
      <c r="A50" s="39"/>
      <c r="B50" s="41" t="s">
        <v>89</v>
      </c>
      <c r="C50" s="4"/>
      <c r="D50" s="6"/>
      <c r="E50" s="42">
        <f t="shared" si="5"/>
        <v>0</v>
      </c>
      <c r="F50" s="42"/>
      <c r="G50" s="36"/>
      <c r="H50" s="42">
        <f t="shared" si="6"/>
        <v>0</v>
      </c>
      <c r="I50" s="42"/>
      <c r="J50" s="42">
        <f t="shared" si="7"/>
        <v>0</v>
      </c>
      <c r="K50" s="42"/>
      <c r="L50" s="36"/>
      <c r="M50" s="36"/>
      <c r="N50" s="6"/>
      <c r="O50" s="18"/>
      <c r="P50" s="18"/>
      <c r="Q50" s="6"/>
      <c r="R50" s="6"/>
      <c r="S50" s="6"/>
      <c r="T50" s="71">
        <f>SUM(T51:T53)</f>
        <v>2511.16</v>
      </c>
      <c r="X50" s="46"/>
      <c r="Y50" s="46"/>
      <c r="Z50" s="46"/>
    </row>
    <row r="51" spans="1:26" ht="20.25" customHeight="1" x14ac:dyDescent="0.25">
      <c r="A51" s="39"/>
      <c r="B51" s="37" t="s">
        <v>90</v>
      </c>
      <c r="C51" s="4" t="s">
        <v>54</v>
      </c>
      <c r="D51" s="6">
        <v>1</v>
      </c>
      <c r="E51" s="42">
        <f t="shared" si="5"/>
        <v>640.5</v>
      </c>
      <c r="F51" s="42">
        <v>525</v>
      </c>
      <c r="G51" s="36"/>
      <c r="H51" s="42">
        <f t="shared" si="6"/>
        <v>640.5</v>
      </c>
      <c r="I51" s="42">
        <v>525</v>
      </c>
      <c r="J51" s="42">
        <f t="shared" si="7"/>
        <v>640.5</v>
      </c>
      <c r="K51" s="42">
        <v>525</v>
      </c>
      <c r="L51" s="36"/>
      <c r="M51" s="36"/>
      <c r="N51" s="6">
        <f t="shared" si="0"/>
        <v>640.5</v>
      </c>
      <c r="O51" s="18">
        <f t="shared" si="1"/>
        <v>0</v>
      </c>
      <c r="P51" s="18">
        <f t="shared" si="2"/>
        <v>0</v>
      </c>
      <c r="Q51" s="6"/>
      <c r="R51" s="6"/>
      <c r="S51" s="6">
        <f t="shared" si="3"/>
        <v>640.5</v>
      </c>
      <c r="T51" s="6">
        <f t="shared" si="4"/>
        <v>640.5</v>
      </c>
      <c r="X51" s="46"/>
      <c r="Y51" s="46"/>
      <c r="Z51" s="46"/>
    </row>
    <row r="52" spans="1:26" ht="20.25" customHeight="1" x14ac:dyDescent="0.25">
      <c r="A52" s="39"/>
      <c r="B52" s="37" t="s">
        <v>91</v>
      </c>
      <c r="C52" s="4" t="s">
        <v>54</v>
      </c>
      <c r="D52" s="6">
        <v>1</v>
      </c>
      <c r="E52" s="42">
        <f t="shared" si="5"/>
        <v>610</v>
      </c>
      <c r="F52" s="42">
        <v>500</v>
      </c>
      <c r="G52" s="36"/>
      <c r="H52" s="42">
        <f t="shared" si="6"/>
        <v>610</v>
      </c>
      <c r="I52" s="42">
        <v>500</v>
      </c>
      <c r="J52" s="42">
        <f t="shared" si="7"/>
        <v>610</v>
      </c>
      <c r="K52" s="42">
        <v>500</v>
      </c>
      <c r="L52" s="36"/>
      <c r="M52" s="36"/>
      <c r="N52" s="6">
        <f t="shared" si="0"/>
        <v>610</v>
      </c>
      <c r="O52" s="18">
        <f t="shared" si="1"/>
        <v>0</v>
      </c>
      <c r="P52" s="18">
        <f t="shared" si="2"/>
        <v>0</v>
      </c>
      <c r="Q52" s="6"/>
      <c r="R52" s="6"/>
      <c r="S52" s="6">
        <f t="shared" si="3"/>
        <v>610</v>
      </c>
      <c r="T52" s="6">
        <f t="shared" si="4"/>
        <v>610</v>
      </c>
      <c r="X52" s="46"/>
      <c r="Y52" s="46"/>
      <c r="Z52" s="46"/>
    </row>
    <row r="53" spans="1:26" ht="30.75" customHeight="1" x14ac:dyDescent="0.25">
      <c r="A53" s="39"/>
      <c r="B53" s="37" t="s">
        <v>92</v>
      </c>
      <c r="C53" s="4" t="s">
        <v>54</v>
      </c>
      <c r="D53" s="6">
        <v>2</v>
      </c>
      <c r="E53" s="42">
        <f t="shared" si="5"/>
        <v>610</v>
      </c>
      <c r="F53" s="42">
        <v>500</v>
      </c>
      <c r="G53" s="36"/>
      <c r="H53" s="42">
        <f t="shared" si="6"/>
        <v>610</v>
      </c>
      <c r="I53" s="42">
        <v>500</v>
      </c>
      <c r="J53" s="42">
        <f t="shared" si="7"/>
        <v>671</v>
      </c>
      <c r="K53" s="42">
        <v>550</v>
      </c>
      <c r="L53" s="36"/>
      <c r="M53" s="36"/>
      <c r="N53" s="6">
        <f t="shared" si="0"/>
        <v>630.33000000000004</v>
      </c>
      <c r="O53" s="18">
        <f t="shared" si="1"/>
        <v>35.218366420567172</v>
      </c>
      <c r="P53" s="18">
        <f t="shared" si="2"/>
        <v>5.5872902163259202</v>
      </c>
      <c r="Q53" s="6"/>
      <c r="R53" s="6"/>
      <c r="S53" s="6">
        <f t="shared" si="3"/>
        <v>630.33000000000004</v>
      </c>
      <c r="T53" s="6">
        <f t="shared" si="4"/>
        <v>1260.6600000000001</v>
      </c>
      <c r="X53" s="46"/>
      <c r="Y53" s="46"/>
      <c r="Z53" s="46"/>
    </row>
    <row r="54" spans="1:26" ht="20.25" hidden="1" customHeight="1" x14ac:dyDescent="0.25">
      <c r="A54" s="39"/>
      <c r="B54" s="38"/>
      <c r="C54" s="40"/>
      <c r="D54" s="35"/>
      <c r="E54" s="36"/>
      <c r="F54" s="36"/>
      <c r="G54" s="36"/>
      <c r="H54" s="36"/>
      <c r="I54" s="36"/>
      <c r="J54" s="36"/>
      <c r="K54" s="36"/>
      <c r="L54" s="36"/>
      <c r="M54" s="36"/>
      <c r="N54" s="6">
        <f t="shared" si="0"/>
        <v>0</v>
      </c>
      <c r="O54" s="18" t="e">
        <f t="shared" si="1"/>
        <v>#DIV/0!</v>
      </c>
      <c r="P54" s="18" t="e">
        <f t="shared" si="2"/>
        <v>#DIV/0!</v>
      </c>
      <c r="Q54" s="6"/>
      <c r="R54" s="6"/>
      <c r="S54" s="6">
        <f t="shared" si="3"/>
        <v>0</v>
      </c>
      <c r="T54" s="6">
        <f t="shared" si="4"/>
        <v>0</v>
      </c>
    </row>
    <row r="55" spans="1:26" ht="20.25" hidden="1" customHeight="1" x14ac:dyDescent="0.25">
      <c r="A55" s="32">
        <v>1</v>
      </c>
      <c r="B55" s="34"/>
      <c r="C55" s="33" t="s">
        <v>48</v>
      </c>
      <c r="D55" s="31"/>
      <c r="E55" s="6"/>
      <c r="F55" s="17"/>
      <c r="G55" s="17"/>
      <c r="H55" s="6"/>
      <c r="I55" s="6"/>
      <c r="J55" s="6"/>
      <c r="K55" s="6"/>
      <c r="L55" s="6"/>
      <c r="M55" s="6"/>
      <c r="N55" s="6">
        <f t="shared" ref="N55:N59" si="8">ROUND((E55+H55+J55)/3,2)</f>
        <v>0</v>
      </c>
      <c r="O55" s="18" t="e">
        <f>STDEVA(E55,H55,J55)</f>
        <v>#DIV/0!</v>
      </c>
      <c r="P55" s="18" t="e">
        <f>O55/N55*100</f>
        <v>#DIV/0!</v>
      </c>
      <c r="Q55" s="6"/>
      <c r="R55" s="6"/>
      <c r="S55" s="6">
        <f>N55</f>
        <v>0</v>
      </c>
      <c r="T55" s="6">
        <f>D55*S55</f>
        <v>0</v>
      </c>
      <c r="U55" s="20">
        <f t="shared" ref="U55:U59" si="9">D55*E55</f>
        <v>0</v>
      </c>
      <c r="V55" s="20">
        <f t="shared" ref="V55:V59" si="10">D55*H55</f>
        <v>0</v>
      </c>
      <c r="W55" s="20">
        <f t="shared" ref="W55:W59" si="11">D55*J55</f>
        <v>0</v>
      </c>
    </row>
    <row r="56" spans="1:26" ht="20.25" hidden="1" customHeight="1" x14ac:dyDescent="0.25">
      <c r="A56" s="4">
        <v>2</v>
      </c>
      <c r="B56" s="30"/>
      <c r="C56" s="4" t="s">
        <v>49</v>
      </c>
      <c r="D56" s="31"/>
      <c r="E56" s="6"/>
      <c r="F56" s="17"/>
      <c r="G56" s="17"/>
      <c r="H56" s="6"/>
      <c r="I56" s="6"/>
      <c r="J56" s="6"/>
      <c r="K56" s="6"/>
      <c r="L56" s="6"/>
      <c r="M56" s="6"/>
      <c r="N56" s="6">
        <f t="shared" ref="N56:N58" si="12">ROUND((E56+H56+J56)/3,2)</f>
        <v>0</v>
      </c>
      <c r="O56" s="18" t="e">
        <f t="shared" ref="O56:O58" si="13">STDEVA(E56,H56,J56)</f>
        <v>#DIV/0!</v>
      </c>
      <c r="P56" s="18" t="e">
        <f t="shared" ref="P56:P58" si="14">O56/N56*100</f>
        <v>#DIV/0!</v>
      </c>
      <c r="Q56" s="6"/>
      <c r="R56" s="6"/>
      <c r="S56" s="6">
        <f t="shared" ref="S56:S58" si="15">N56</f>
        <v>0</v>
      </c>
      <c r="T56" s="6">
        <f t="shared" ref="T56:T58" si="16">D56*S56</f>
        <v>0</v>
      </c>
      <c r="U56" s="20">
        <f t="shared" ref="U56" si="17">D56*E56</f>
        <v>0</v>
      </c>
      <c r="V56" s="20">
        <f t="shared" ref="V56" si="18">D56*H56</f>
        <v>0</v>
      </c>
      <c r="W56" s="20">
        <f t="shared" ref="W56" si="19">D56*J56</f>
        <v>0</v>
      </c>
    </row>
    <row r="57" spans="1:26" ht="20.25" hidden="1" customHeight="1" x14ac:dyDescent="0.25">
      <c r="A57" s="4"/>
      <c r="B57" s="30"/>
      <c r="C57" s="4"/>
      <c r="D57" s="31"/>
      <c r="E57" s="6"/>
      <c r="F57" s="17"/>
      <c r="G57" s="17"/>
      <c r="H57" s="6"/>
      <c r="I57" s="6"/>
      <c r="J57" s="6"/>
      <c r="K57" s="6"/>
      <c r="L57" s="6"/>
      <c r="M57" s="6"/>
      <c r="N57" s="6">
        <f t="shared" si="12"/>
        <v>0</v>
      </c>
      <c r="O57" s="18" t="e">
        <f t="shared" si="13"/>
        <v>#DIV/0!</v>
      </c>
      <c r="P57" s="18" t="e">
        <f t="shared" si="14"/>
        <v>#DIV/0!</v>
      </c>
      <c r="Q57" s="6"/>
      <c r="R57" s="6"/>
      <c r="S57" s="6">
        <f t="shared" si="15"/>
        <v>0</v>
      </c>
      <c r="T57" s="6">
        <f t="shared" si="16"/>
        <v>0</v>
      </c>
      <c r="U57" s="20"/>
      <c r="V57" s="20"/>
      <c r="W57" s="20"/>
    </row>
    <row r="58" spans="1:26" ht="20.25" hidden="1" customHeight="1" x14ac:dyDescent="0.25">
      <c r="A58" s="4"/>
      <c r="B58" s="30"/>
      <c r="C58" s="4"/>
      <c r="D58" s="31"/>
      <c r="E58" s="6"/>
      <c r="F58" s="17"/>
      <c r="G58" s="17"/>
      <c r="H58" s="6"/>
      <c r="I58" s="6"/>
      <c r="J58" s="6"/>
      <c r="K58" s="6"/>
      <c r="L58" s="6"/>
      <c r="M58" s="6"/>
      <c r="N58" s="6">
        <f t="shared" si="12"/>
        <v>0</v>
      </c>
      <c r="O58" s="18" t="e">
        <f t="shared" si="13"/>
        <v>#DIV/0!</v>
      </c>
      <c r="P58" s="18" t="e">
        <f t="shared" si="14"/>
        <v>#DIV/0!</v>
      </c>
      <c r="Q58" s="6"/>
      <c r="R58" s="6"/>
      <c r="S58" s="6">
        <f t="shared" si="15"/>
        <v>0</v>
      </c>
      <c r="T58" s="6">
        <f t="shared" si="16"/>
        <v>0</v>
      </c>
      <c r="U58" s="20"/>
      <c r="V58" s="20"/>
      <c r="W58" s="20"/>
    </row>
    <row r="59" spans="1:26" ht="18.75" hidden="1" customHeight="1" x14ac:dyDescent="0.25">
      <c r="A59" s="4">
        <v>3</v>
      </c>
      <c r="B59" s="25"/>
      <c r="C59" s="4" t="s">
        <v>46</v>
      </c>
      <c r="D59" s="22"/>
      <c r="E59" s="6"/>
      <c r="F59" s="17"/>
      <c r="G59" s="17"/>
      <c r="H59" s="6"/>
      <c r="I59" s="6"/>
      <c r="J59" s="6"/>
      <c r="K59" s="6"/>
      <c r="L59" s="6"/>
      <c r="M59" s="6"/>
      <c r="N59" s="6">
        <f t="shared" si="8"/>
        <v>0</v>
      </c>
      <c r="O59" s="18" t="e">
        <f t="shared" ref="O59" si="20">STDEVA(E59,H59,J59)</f>
        <v>#DIV/0!</v>
      </c>
      <c r="P59" s="18" t="e">
        <f t="shared" ref="P59" si="21">O59/N59*100</f>
        <v>#DIV/0!</v>
      </c>
      <c r="Q59" s="6"/>
      <c r="R59" s="6"/>
      <c r="S59" s="6">
        <f t="shared" ref="S59" si="22">N59</f>
        <v>0</v>
      </c>
      <c r="T59" s="6">
        <f t="shared" ref="T59:T60" si="23">D59*S59</f>
        <v>0</v>
      </c>
      <c r="U59" s="20">
        <f t="shared" si="9"/>
        <v>0</v>
      </c>
      <c r="V59" s="20">
        <f t="shared" si="10"/>
        <v>0</v>
      </c>
      <c r="W59" s="20">
        <f t="shared" si="11"/>
        <v>0</v>
      </c>
    </row>
    <row r="60" spans="1:26" s="5" customFormat="1" ht="19.5" hidden="1" customHeight="1" x14ac:dyDescent="0.25">
      <c r="A60" s="4">
        <v>4</v>
      </c>
      <c r="B60" s="23"/>
      <c r="C60" s="4" t="s">
        <v>46</v>
      </c>
      <c r="D60" s="4"/>
      <c r="E60" s="6"/>
      <c r="F60" s="17"/>
      <c r="G60" s="17"/>
      <c r="H60" s="6"/>
      <c r="I60" s="6"/>
      <c r="J60" s="6"/>
      <c r="K60" s="6" t="e">
        <f>SUM(#REF!)</f>
        <v>#REF!</v>
      </c>
      <c r="L60" s="6">
        <v>0</v>
      </c>
      <c r="M60" s="6" t="s">
        <v>11</v>
      </c>
      <c r="N60" s="6">
        <f t="shared" ref="N60" si="24">ROUND((E60+H60+J60)/3,2)</f>
        <v>0</v>
      </c>
      <c r="O60" s="18" t="e">
        <f t="shared" ref="O60" si="25">STDEVA(E60,H60,J60)</f>
        <v>#DIV/0!</v>
      </c>
      <c r="P60" s="18" t="e">
        <f t="shared" ref="P60" si="26">O60/N60*100</f>
        <v>#DIV/0!</v>
      </c>
      <c r="Q60" s="6"/>
      <c r="R60" s="6"/>
      <c r="S60" s="6">
        <f t="shared" ref="S60" si="27">N60</f>
        <v>0</v>
      </c>
      <c r="T60" s="6">
        <f t="shared" si="23"/>
        <v>0</v>
      </c>
      <c r="U60" s="24">
        <f>SUM(U55:U59)</f>
        <v>0</v>
      </c>
      <c r="V60" s="24">
        <f>SUM(V55:V59)</f>
        <v>0</v>
      </c>
      <c r="W60" s="24">
        <f>SUM(W55:W59)</f>
        <v>0</v>
      </c>
      <c r="X60" s="47"/>
      <c r="Y60" s="47"/>
      <c r="Z60" s="47"/>
    </row>
    <row r="61" spans="1:26" s="5" customFormat="1" ht="13.5" customHeight="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X61" s="47"/>
      <c r="Y61" s="47"/>
      <c r="Z61" s="47"/>
    </row>
    <row r="62" spans="1:26" x14ac:dyDescent="0.25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8"/>
      <c r="T62" s="29">
        <f>SUM(T13:T60)-T35-T50</f>
        <v>25253.970000000005</v>
      </c>
      <c r="X62" s="46"/>
      <c r="Y62" s="46"/>
      <c r="Z62" s="46"/>
    </row>
    <row r="63" spans="1:26" customFormat="1" ht="43.5" customHeight="1" x14ac:dyDescent="0.25">
      <c r="A63" s="59" t="s">
        <v>26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X63" s="48"/>
      <c r="Y63" s="48"/>
      <c r="Z63" s="48"/>
    </row>
    <row r="64" spans="1:26" customFormat="1" ht="15.75" x14ac:dyDescent="0.25">
      <c r="A64" s="60" t="s">
        <v>27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7"/>
      <c r="P64" s="7"/>
      <c r="X64" s="48"/>
      <c r="Y64" s="48"/>
      <c r="Z64" s="48"/>
    </row>
    <row r="65" spans="1:26" customFormat="1" ht="15.75" x14ac:dyDescent="0.25">
      <c r="B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X65" s="48"/>
      <c r="Y65" s="48"/>
      <c r="Z65" s="48"/>
    </row>
    <row r="66" spans="1:26" customFormat="1" ht="27" customHeight="1" x14ac:dyDescent="0.25">
      <c r="B66" s="7"/>
      <c r="C66" s="7"/>
      <c r="D66" s="7"/>
      <c r="E66" s="8" t="s">
        <v>28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X66" s="48"/>
      <c r="Y66" s="48"/>
      <c r="Z66" s="48"/>
    </row>
    <row r="67" spans="1:26" customFormat="1" ht="16.899999999999999" customHeight="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X67" s="48"/>
      <c r="Y67" s="48"/>
      <c r="Z67" s="48"/>
    </row>
    <row r="68" spans="1:26" customFormat="1" ht="16.899999999999999" customHeight="1" x14ac:dyDescent="0.25">
      <c r="B68" s="7"/>
      <c r="C68" s="9" t="s">
        <v>29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X68" s="48"/>
      <c r="Y68" s="48"/>
      <c r="Z68" s="48"/>
    </row>
    <row r="69" spans="1:26" customFormat="1" ht="16.899999999999999" customHeight="1" x14ac:dyDescent="0.25">
      <c r="B69" s="7"/>
      <c r="C69" s="7"/>
      <c r="D69" s="7"/>
      <c r="E69" s="9" t="s">
        <v>30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X69" s="48"/>
      <c r="Y69" s="48"/>
      <c r="Z69" s="48"/>
    </row>
    <row r="70" spans="1:26" customFormat="1" ht="27" customHeight="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X70" s="48"/>
      <c r="Y70" s="48"/>
      <c r="Z70" s="48"/>
    </row>
    <row r="71" spans="1:26" customFormat="1" ht="27" customHeight="1" x14ac:dyDescent="0.25">
      <c r="B71" s="7"/>
      <c r="C71" s="8" t="s">
        <v>31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X71" s="48"/>
      <c r="Y71" s="48"/>
      <c r="Z71" s="48"/>
    </row>
    <row r="72" spans="1:26" customFormat="1" ht="27" customHeight="1" x14ac:dyDescent="0.25">
      <c r="B72" s="7"/>
      <c r="C72" s="8" t="s">
        <v>32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X72" s="48"/>
      <c r="Y72" s="48"/>
      <c r="Z72" s="48"/>
    </row>
    <row r="73" spans="1:26" customFormat="1" ht="16.899999999999999" customHeight="1" x14ac:dyDescent="0.25">
      <c r="B73" s="7"/>
      <c r="C73" s="9" t="s">
        <v>33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10"/>
      <c r="O73" s="7"/>
      <c r="P73" s="7"/>
      <c r="X73" s="48"/>
      <c r="Y73" s="48"/>
      <c r="Z73" s="48"/>
    </row>
    <row r="74" spans="1:26" customFormat="1" ht="16.899999999999999" customHeight="1" x14ac:dyDescent="0.3">
      <c r="A74" s="54" t="s">
        <v>34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7"/>
      <c r="X74" s="48"/>
      <c r="Y74" s="48"/>
      <c r="Z74" s="48"/>
    </row>
    <row r="75" spans="1:26" customFormat="1" ht="16.899999999999999" customHeight="1" x14ac:dyDescent="0.25">
      <c r="B75" s="7"/>
      <c r="C75" s="11" t="s">
        <v>35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X75" s="48"/>
      <c r="Y75" s="48"/>
      <c r="Z75" s="48"/>
    </row>
    <row r="76" spans="1:26" customFormat="1" ht="16.899999999999999" customHeight="1" x14ac:dyDescent="0.25">
      <c r="B76" s="7"/>
      <c r="C76" s="12" t="s">
        <v>36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X76" s="48"/>
      <c r="Y76" s="48"/>
      <c r="Z76" s="48"/>
    </row>
    <row r="77" spans="1:26" customFormat="1" ht="16.899999999999999" customHeight="1" x14ac:dyDescent="0.25">
      <c r="B77" s="7"/>
      <c r="C77" s="12" t="s">
        <v>29</v>
      </c>
      <c r="D77" s="13" t="s">
        <v>37</v>
      </c>
      <c r="E77" s="13"/>
      <c r="F77" s="13"/>
      <c r="G77" s="13"/>
      <c r="H77" s="13"/>
      <c r="I77" s="13"/>
      <c r="J77" s="13"/>
      <c r="K77" s="13"/>
      <c r="L77" s="13"/>
      <c r="M77" s="13"/>
      <c r="N77" s="7"/>
      <c r="O77" s="7"/>
      <c r="P77" s="7"/>
      <c r="X77" s="48"/>
      <c r="Y77" s="48"/>
      <c r="Z77" s="48"/>
    </row>
    <row r="78" spans="1:26" customFormat="1" ht="16.899999999999999" customHeight="1" x14ac:dyDescent="0.25">
      <c r="B78" s="7"/>
      <c r="C78" s="50" t="s">
        <v>38</v>
      </c>
      <c r="D78" s="50"/>
      <c r="E78" s="50"/>
      <c r="F78" s="50"/>
      <c r="G78" s="50"/>
      <c r="H78" s="50"/>
      <c r="I78" s="7"/>
      <c r="J78" s="7"/>
      <c r="K78" s="7"/>
      <c r="L78" s="7"/>
      <c r="M78" s="7"/>
      <c r="N78" s="7"/>
      <c r="O78" s="7"/>
      <c r="P78" s="7"/>
      <c r="X78" s="48"/>
      <c r="Y78" s="48"/>
      <c r="Z78" s="48"/>
    </row>
    <row r="79" spans="1:26" customFormat="1" ht="16.899999999999999" customHeight="1" x14ac:dyDescent="0.25">
      <c r="B79" s="14"/>
      <c r="C79" s="7"/>
      <c r="D79" s="13" t="s">
        <v>39</v>
      </c>
      <c r="E79" s="13"/>
      <c r="F79" s="13"/>
      <c r="G79" s="13"/>
      <c r="H79" s="13"/>
      <c r="I79" s="13"/>
      <c r="J79" s="7"/>
      <c r="K79" s="7"/>
      <c r="L79" s="7"/>
      <c r="M79" s="7"/>
      <c r="N79" s="7"/>
      <c r="O79" s="7"/>
      <c r="P79" s="7"/>
      <c r="Q79" s="7"/>
      <c r="R79" s="15"/>
      <c r="X79" s="48"/>
      <c r="Y79" s="48"/>
      <c r="Z79" s="48"/>
    </row>
    <row r="80" spans="1:26" customFormat="1" ht="16.899999999999999" customHeight="1" x14ac:dyDescent="0.25">
      <c r="B80" s="14"/>
      <c r="C80" s="7"/>
      <c r="D80" s="13" t="s">
        <v>40</v>
      </c>
      <c r="E80" s="13"/>
      <c r="F80" s="13"/>
      <c r="G80" s="13"/>
      <c r="H80" s="13"/>
      <c r="I80" s="13"/>
      <c r="J80" s="7"/>
      <c r="K80" s="7"/>
      <c r="L80" s="7"/>
      <c r="M80" s="7"/>
      <c r="N80" s="7"/>
      <c r="O80" s="7"/>
      <c r="P80" s="7"/>
      <c r="Q80" s="7"/>
      <c r="R80" s="15"/>
      <c r="X80" s="48"/>
      <c r="Y80" s="48"/>
      <c r="Z80" s="48"/>
    </row>
    <row r="81" spans="1:26" customFormat="1" ht="16.899999999999999" customHeight="1" x14ac:dyDescent="0.25">
      <c r="B81" s="13"/>
      <c r="C81" s="13"/>
      <c r="D81" s="13" t="s">
        <v>41</v>
      </c>
      <c r="E81" s="13"/>
      <c r="F81" s="13"/>
      <c r="G81" s="13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X81" s="48"/>
      <c r="Y81" s="48"/>
      <c r="Z81" s="48"/>
    </row>
    <row r="82" spans="1:26" customFormat="1" ht="69.75" hidden="1" customHeight="1" x14ac:dyDescent="0.25">
      <c r="B82" s="55" t="s">
        <v>50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X82" s="48"/>
      <c r="Y82" s="48"/>
      <c r="Z82" s="48"/>
    </row>
    <row r="83" spans="1:26" customFormat="1" ht="36.75" customHeight="1" x14ac:dyDescent="0.25">
      <c r="A83" s="51" t="s">
        <v>95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X83" s="48"/>
      <c r="Y83" s="48"/>
      <c r="Z83" s="48"/>
    </row>
    <row r="84" spans="1:26" s="14" customFormat="1" ht="32.25" customHeight="1" x14ac:dyDescent="0.25">
      <c r="A84" s="52" t="s">
        <v>42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X84" s="49"/>
      <c r="Y84" s="49"/>
      <c r="Z84" s="49"/>
    </row>
    <row r="85" spans="1:26" s="14" customFormat="1" ht="16.899999999999999" customHeight="1" x14ac:dyDescent="0.25">
      <c r="A85" s="53" t="s">
        <v>43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X85" s="49"/>
      <c r="Y85" s="49"/>
      <c r="Z85" s="49"/>
    </row>
  </sheetData>
  <mergeCells count="27">
    <mergeCell ref="A61:T61"/>
    <mergeCell ref="A63:T63"/>
    <mergeCell ref="A64:N64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78:H78"/>
    <mergeCell ref="A83:T83"/>
    <mergeCell ref="A84:T84"/>
    <mergeCell ref="A85:T85"/>
    <mergeCell ref="A74:O74"/>
    <mergeCell ref="B82:U82"/>
  </mergeCells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2025-12-18T06:39:13Z</cp:lastPrinted>
  <dcterms:created xsi:type="dcterms:W3CDTF">2015-03-23T12:24:37Z</dcterms:created>
  <dcterms:modified xsi:type="dcterms:W3CDTF">2026-05-25T07:45:38Z</dcterms:modified>
</cp:coreProperties>
</file>