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75" windowWidth="23250" windowHeight="1239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M3" i="1" l="1"/>
  <c r="I3" i="1" l="1"/>
  <c r="J3" i="1" s="1"/>
  <c r="L3" i="1" s="1"/>
  <c r="M4" i="1" l="1"/>
  <c r="H3" i="1" l="1"/>
</calcChain>
</file>

<file path=xl/sharedStrings.xml><?xml version="1.0" encoding="utf-8"?>
<sst xmlns="http://schemas.openxmlformats.org/spreadsheetml/2006/main" count="23" uniqueCount="23">
  <si>
    <t>Определение НМЦК методом сопоставимых рыночных цен (анализа рынка)</t>
  </si>
  <si>
    <t>№</t>
  </si>
  <si>
    <t>Наименование товара</t>
  </si>
  <si>
    <t>Кол-во значений, используемых в расчете</t>
  </si>
  <si>
    <t>Кол-во (объем) закупаемого товара (работы, услуги)</t>
  </si>
  <si>
    <t>Коэф-т вариации цены</t>
  </si>
  <si>
    <t>Цена за единицу без НДС (руб.)</t>
  </si>
  <si>
    <t>Ставка НДС (%)</t>
  </si>
  <si>
    <t>Цена за единицу с НДС (руб.)</t>
  </si>
  <si>
    <t>Источник 1: КП № 15726 от24.11.2025</t>
  </si>
  <si>
    <t xml:space="preserve">Источник 2: КП  № </t>
  </si>
  <si>
    <t xml:space="preserve">Источник 3: КП № </t>
  </si>
  <si>
    <t xml:space="preserve">Заказчиком для определения НМЦК для данной закупки была использована информация о наименьших ценах на аналогичный товар, полученная из коммерческих предложений.  </t>
  </si>
  <si>
    <t>* Значение коэффициента вариации цен менее 33%, следовательно, совокупность ценовых значений является однородной.</t>
  </si>
  <si>
    <r>
      <rPr>
        <b/>
        <sz val="12"/>
        <color indexed="8"/>
        <rFont val="Times New Roman"/>
        <family val="1"/>
        <charset val="204"/>
      </rPr>
      <t>**</t>
    </r>
    <r>
      <rPr>
        <sz val="12"/>
        <color indexed="8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  </r>
  </si>
  <si>
    <t>Среднее значение цены (руб)</t>
  </si>
  <si>
    <t>ИТОГО</t>
  </si>
  <si>
    <t>НМЦК</t>
  </si>
  <si>
    <t xml:space="preserve">услуги по поверке средств измерений, аттестации испытательного оборудования </t>
  </si>
  <si>
    <t>Поставщик №1 КП № Дик 61/248 от 18.02.2026 г.</t>
  </si>
  <si>
    <t>Поставщик №2 КП №  36-00005028-2026 от 11.02.2026</t>
  </si>
  <si>
    <t>Поставщик №3  КП № 10-2432/26 от 20.02.2026</t>
  </si>
  <si>
    <t>В результате НМЦК было принято наименьшее значение: 385 301,04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</si>
</sst>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5" fillId="0" borderId="0">
      <alignment horizontal="left"/>
    </xf>
    <xf numFmtId="0" fontId="6" fillId="0" borderId="0"/>
    <xf numFmtId="0" fontId="7" fillId="0" borderId="0"/>
    <xf numFmtId="164" fontId="8" fillId="0" borderId="0" applyBorder="0" applyProtection="0"/>
  </cellStyleXfs>
  <cellXfs count="33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2" borderId="0" xfId="0" applyFont="1" applyFill="1"/>
    <xf numFmtId="0" fontId="11" fillId="0" borderId="0" xfId="0" applyFont="1"/>
    <xf numFmtId="0" fontId="1" fillId="0" borderId="0" xfId="0" applyFont="1"/>
    <xf numFmtId="0" fontId="15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5" fillId="0" borderId="0" xfId="0" applyFont="1"/>
    <xf numFmtId="165" fontId="13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wrapText="1"/>
      <protection locked="0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0" xfId="0" applyFont="1" applyAlignment="1" applyProtection="1">
      <alignment horizontal="left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6" fillId="2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6">
    <cellStyle name="Excel Built-in Normal" xfId="5"/>
    <cellStyle name="Обычный" xfId="0" builtinId="0"/>
    <cellStyle name="Обычный 2" xfId="2"/>
    <cellStyle name="Обычный 3" xfId="4"/>
    <cellStyle name="Обычный 4" xfId="3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Лист1!$A$1:$N$3</c:f>
              <c:multiLvlStrCache>
                <c:ptCount val="13"/>
                <c:lvl>
                  <c:pt idx="0">
                    <c:v>1</c:v>
                  </c:pt>
                  <c:pt idx="1">
                    <c:v>услуги по поверке средств измерений, аттестации испытательного оборудования </c:v>
                  </c:pt>
                  <c:pt idx="2">
                    <c:v>648 231,00</c:v>
                  </c:pt>
                  <c:pt idx="3">
                    <c:v>385 301,04</c:v>
                  </c:pt>
                  <c:pt idx="4">
                    <c:v>612 196,00</c:v>
                  </c:pt>
                  <c:pt idx="5">
                    <c:v>3,00</c:v>
                  </c:pt>
                  <c:pt idx="6">
                    <c:v>1,00</c:v>
                  </c:pt>
                  <c:pt idx="7">
                    <c:v>0,26</c:v>
                  </c:pt>
                  <c:pt idx="8">
                    <c:v>548 576,01</c:v>
                  </c:pt>
                  <c:pt idx="9">
                    <c:v>498 705,47</c:v>
                  </c:pt>
                  <c:pt idx="10">
                    <c:v>22,00</c:v>
                  </c:pt>
                  <c:pt idx="11">
                    <c:v>548 576,01</c:v>
                  </c:pt>
                  <c:pt idx="12">
                    <c:v>385 301,04</c:v>
                  </c:pt>
                </c:lvl>
                <c:lvl>
                  <c:pt idx="0">
                    <c:v>№</c:v>
                  </c:pt>
                  <c:pt idx="1">
                    <c:v>Наименование товара</c:v>
                  </c:pt>
                  <c:pt idx="2">
                    <c:v>Источник 1: КП № 15726 от24.11.2025</c:v>
                  </c:pt>
                  <c:pt idx="3">
                    <c:v>Источник 2: КП  № </c:v>
                  </c:pt>
                  <c:pt idx="4">
                    <c:v>Источник 3: КП № </c:v>
                  </c:pt>
                  <c:pt idx="5">
                    <c:v>Кол-во значений, используемых в расчете</c:v>
                  </c:pt>
                  <c:pt idx="6">
                    <c:v>Кол-во (объем) закупаемого товара (работы, услуги)</c:v>
                  </c:pt>
                  <c:pt idx="7">
                    <c:v>Коэф-т вариации цены</c:v>
                  </c:pt>
                  <c:pt idx="8">
                    <c:v>Среднее значение цены (руб)</c:v>
                  </c:pt>
                  <c:pt idx="9">
                    <c:v>Цена за единицу без НДС (руб.)</c:v>
                  </c:pt>
                  <c:pt idx="10">
                    <c:v>Ставка НДС (%)</c:v>
                  </c:pt>
                  <c:pt idx="11">
                    <c:v>Цена за единицу с НДС (руб.)</c:v>
                  </c:pt>
                  <c:pt idx="12">
                    <c:v>НМЦК</c:v>
                  </c:pt>
                </c:lvl>
                <c:lvl>
                  <c:pt idx="0">
                    <c:v>Определение НМЦК методом сопоставимых рыночных цен (анализа рынка)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13"/>
                <c:pt idx="0">
                  <c:v>22</c:v>
                </c:pt>
                <c:pt idx="1">
                  <c:v>0</c:v>
                </c:pt>
                <c:pt idx="2" formatCode="0.00">
                  <c:v>15290</c:v>
                </c:pt>
                <c:pt idx="3" formatCode="0.00">
                  <c:v>16436.75</c:v>
                </c:pt>
                <c:pt idx="4" formatCode="0.00">
                  <c:v>16054.5</c:v>
                </c:pt>
                <c:pt idx="5">
                  <c:v>3</c:v>
                </c:pt>
                <c:pt idx="6">
                  <c:v>5</c:v>
                </c:pt>
                <c:pt idx="7" formatCode="0.00%">
                  <c:v>3.680783690727582E-2</c:v>
                </c:pt>
                <c:pt idx="8" formatCode="0.00">
                  <c:v>15927.08</c:v>
                </c:pt>
                <c:pt idx="9" formatCode="0.00%">
                  <c:v>0.1</c:v>
                </c:pt>
                <c:pt idx="10">
                  <c:v>17519.79</c:v>
                </c:pt>
                <c:pt idx="11">
                  <c:v>87598.950000000012</c:v>
                </c:pt>
                <c:pt idx="12">
                  <c:v>5564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Лист1!$A$1:$N$3</c:f>
              <c:multiLvlStrCache>
                <c:ptCount val="13"/>
                <c:lvl>
                  <c:pt idx="0">
                    <c:v>1</c:v>
                  </c:pt>
                  <c:pt idx="1">
                    <c:v>услуги по поверке средств измерений, аттестации испытательного оборудования </c:v>
                  </c:pt>
                  <c:pt idx="2">
                    <c:v>648 231,00</c:v>
                  </c:pt>
                  <c:pt idx="3">
                    <c:v>385 301,04</c:v>
                  </c:pt>
                  <c:pt idx="4">
                    <c:v>612 196,00</c:v>
                  </c:pt>
                  <c:pt idx="5">
                    <c:v>3,00</c:v>
                  </c:pt>
                  <c:pt idx="6">
                    <c:v>1,00</c:v>
                  </c:pt>
                  <c:pt idx="7">
                    <c:v>0,26</c:v>
                  </c:pt>
                  <c:pt idx="8">
                    <c:v>548 576,01</c:v>
                  </c:pt>
                  <c:pt idx="9">
                    <c:v>498 705,47</c:v>
                  </c:pt>
                  <c:pt idx="10">
                    <c:v>22,00</c:v>
                  </c:pt>
                  <c:pt idx="11">
                    <c:v>548 576,01</c:v>
                  </c:pt>
                  <c:pt idx="12">
                    <c:v>385 301,04</c:v>
                  </c:pt>
                </c:lvl>
                <c:lvl>
                  <c:pt idx="0">
                    <c:v>№</c:v>
                  </c:pt>
                  <c:pt idx="1">
                    <c:v>Наименование товара</c:v>
                  </c:pt>
                  <c:pt idx="2">
                    <c:v>Источник 1: КП № 15726 от24.11.2025</c:v>
                  </c:pt>
                  <c:pt idx="3">
                    <c:v>Источник 2: КП  № </c:v>
                  </c:pt>
                  <c:pt idx="4">
                    <c:v>Источник 3: КП № </c:v>
                  </c:pt>
                  <c:pt idx="5">
                    <c:v>Кол-во значений, используемых в расчете</c:v>
                  </c:pt>
                  <c:pt idx="6">
                    <c:v>Кол-во (объем) закупаемого товара (работы, услуги)</c:v>
                  </c:pt>
                  <c:pt idx="7">
                    <c:v>Коэф-т вариации цены</c:v>
                  </c:pt>
                  <c:pt idx="8">
                    <c:v>Среднее значение цены (руб)</c:v>
                  </c:pt>
                  <c:pt idx="9">
                    <c:v>Цена за единицу без НДС (руб.)</c:v>
                  </c:pt>
                  <c:pt idx="10">
                    <c:v>Ставка НДС (%)</c:v>
                  </c:pt>
                  <c:pt idx="11">
                    <c:v>Цена за единицу с НДС (руб.)</c:v>
                  </c:pt>
                  <c:pt idx="12">
                    <c:v>НМЦК</c:v>
                  </c:pt>
                </c:lvl>
                <c:lvl>
                  <c:pt idx="0">
                    <c:v>Определение НМЦК методом сопоставимых рыночных цен (анализа рынка)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13"/>
                <c:pt idx="0">
                  <c:v>22</c:v>
                </c:pt>
                <c:pt idx="1">
                  <c:v>0</c:v>
                </c:pt>
                <c:pt idx="2" formatCode="0.00">
                  <c:v>9898.18</c:v>
                </c:pt>
                <c:pt idx="3" formatCode="0.00">
                  <c:v>10640.54</c:v>
                </c:pt>
                <c:pt idx="4" formatCode="0.00">
                  <c:v>10393.09</c:v>
                </c:pt>
                <c:pt idx="5">
                  <c:v>3</c:v>
                </c:pt>
                <c:pt idx="6">
                  <c:v>1</c:v>
                </c:pt>
                <c:pt idx="7" formatCode="0.00%">
                  <c:v>3.6807705058957384E-2</c:v>
                </c:pt>
                <c:pt idx="8" formatCode="0.00">
                  <c:v>10310.6</c:v>
                </c:pt>
                <c:pt idx="9" formatCode="0.00%">
                  <c:v>0.1</c:v>
                </c:pt>
                <c:pt idx="10">
                  <c:v>11341.66</c:v>
                </c:pt>
                <c:pt idx="11">
                  <c:v>11341.66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Лист1!$A$1:$N$3</c:f>
              <c:multiLvlStrCache>
                <c:ptCount val="13"/>
                <c:lvl>
                  <c:pt idx="0">
                    <c:v>1</c:v>
                  </c:pt>
                  <c:pt idx="1">
                    <c:v>услуги по поверке средств измерений, аттестации испытательного оборудования </c:v>
                  </c:pt>
                  <c:pt idx="2">
                    <c:v>648 231,00</c:v>
                  </c:pt>
                  <c:pt idx="3">
                    <c:v>385 301,04</c:v>
                  </c:pt>
                  <c:pt idx="4">
                    <c:v>612 196,00</c:v>
                  </c:pt>
                  <c:pt idx="5">
                    <c:v>3,00</c:v>
                  </c:pt>
                  <c:pt idx="6">
                    <c:v>1,00</c:v>
                  </c:pt>
                  <c:pt idx="7">
                    <c:v>0,26</c:v>
                  </c:pt>
                  <c:pt idx="8">
                    <c:v>548 576,01</c:v>
                  </c:pt>
                  <c:pt idx="9">
                    <c:v>498 705,47</c:v>
                  </c:pt>
                  <c:pt idx="10">
                    <c:v>22,00</c:v>
                  </c:pt>
                  <c:pt idx="11">
                    <c:v>548 576,01</c:v>
                  </c:pt>
                  <c:pt idx="12">
                    <c:v>385 301,04</c:v>
                  </c:pt>
                </c:lvl>
                <c:lvl>
                  <c:pt idx="0">
                    <c:v>№</c:v>
                  </c:pt>
                  <c:pt idx="1">
                    <c:v>Наименование товара</c:v>
                  </c:pt>
                  <c:pt idx="2">
                    <c:v>Источник 1: КП № 15726 от24.11.2025</c:v>
                  </c:pt>
                  <c:pt idx="3">
                    <c:v>Источник 2: КП  № </c:v>
                  </c:pt>
                  <c:pt idx="4">
                    <c:v>Источник 3: КП № </c:v>
                  </c:pt>
                  <c:pt idx="5">
                    <c:v>Кол-во значений, используемых в расчете</c:v>
                  </c:pt>
                  <c:pt idx="6">
                    <c:v>Кол-во (объем) закупаемого товара (работы, услуги)</c:v>
                  </c:pt>
                  <c:pt idx="7">
                    <c:v>Коэф-т вариации цены</c:v>
                  </c:pt>
                  <c:pt idx="8">
                    <c:v>Среднее значение цены (руб)</c:v>
                  </c:pt>
                  <c:pt idx="9">
                    <c:v>Цена за единицу без НДС (руб.)</c:v>
                  </c:pt>
                  <c:pt idx="10">
                    <c:v>Ставка НДС (%)</c:v>
                  </c:pt>
                  <c:pt idx="11">
                    <c:v>Цена за единицу с НДС (руб.)</c:v>
                  </c:pt>
                  <c:pt idx="12">
                    <c:v>НМЦК</c:v>
                  </c:pt>
                </c:lvl>
                <c:lvl>
                  <c:pt idx="0">
                    <c:v>Определение НМЦК методом сопоставимых рыночных цен (анализа рынка)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42048"/>
        <c:axId val="57699136"/>
      </c:barChart>
      <c:catAx>
        <c:axId val="107842048"/>
        <c:scaling>
          <c:orientation val="minMax"/>
        </c:scaling>
        <c:delete val="0"/>
        <c:axPos val="b"/>
        <c:majorTickMark val="out"/>
        <c:minorTickMark val="none"/>
        <c:tickLblPos val="nextTo"/>
        <c:crossAx val="57699136"/>
        <c:crosses val="autoZero"/>
        <c:auto val="1"/>
        <c:lblAlgn val="ctr"/>
        <c:lblOffset val="100"/>
        <c:noMultiLvlLbl val="0"/>
      </c:catAx>
      <c:valAx>
        <c:axId val="57699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842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774" cy="607785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"/>
  <sheetViews>
    <sheetView tabSelected="1" zoomScaleNormal="100" workbookViewId="0">
      <selection activeCell="P8" sqref="P8"/>
    </sheetView>
  </sheetViews>
  <sheetFormatPr defaultRowHeight="50.25" customHeight="1" x14ac:dyDescent="0.25"/>
  <cols>
    <col min="1" max="1" width="7.7109375" customWidth="1"/>
    <col min="2" max="2" width="50.140625" customWidth="1"/>
    <col min="3" max="3" width="12.140625" customWidth="1"/>
    <col min="4" max="4" width="10.140625" customWidth="1"/>
    <col min="5" max="5" width="8.7109375" customWidth="1"/>
    <col min="6" max="6" width="9.28515625" customWidth="1"/>
    <col min="7" max="7" width="7.140625" customWidth="1"/>
    <col min="8" max="9" width="9.7109375" customWidth="1"/>
    <col min="10" max="10" width="11.28515625" customWidth="1"/>
    <col min="11" max="11" width="8.42578125" customWidth="1"/>
    <col min="12" max="13" width="10" style="1" customWidth="1"/>
    <col min="14" max="52" width="9.140625" style="1"/>
  </cols>
  <sheetData>
    <row r="1" spans="1:52" ht="50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52" s="6" customFormat="1" ht="77.25" customHeight="1" x14ac:dyDescent="0.2">
      <c r="A2" s="3" t="s">
        <v>1</v>
      </c>
      <c r="B2" s="4" t="s">
        <v>2</v>
      </c>
      <c r="C2" s="4" t="s">
        <v>9</v>
      </c>
      <c r="D2" s="4" t="s">
        <v>10</v>
      </c>
      <c r="E2" s="4" t="s">
        <v>11</v>
      </c>
      <c r="F2" s="4" t="s">
        <v>3</v>
      </c>
      <c r="G2" s="4" t="s">
        <v>4</v>
      </c>
      <c r="H2" s="4" t="s">
        <v>5</v>
      </c>
      <c r="I2" s="4" t="s">
        <v>15</v>
      </c>
      <c r="J2" s="4" t="s">
        <v>6</v>
      </c>
      <c r="K2" s="4" t="s">
        <v>7</v>
      </c>
      <c r="L2" s="18" t="s">
        <v>8</v>
      </c>
      <c r="M2" s="18" t="s">
        <v>17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2" s="1" customFormat="1" ht="42.75" customHeight="1" x14ac:dyDescent="0.25">
      <c r="A3" s="19">
        <v>1</v>
      </c>
      <c r="B3" s="22" t="s">
        <v>18</v>
      </c>
      <c r="C3" s="16">
        <v>648231</v>
      </c>
      <c r="D3" s="16">
        <v>385301.04</v>
      </c>
      <c r="E3" s="17">
        <v>612196</v>
      </c>
      <c r="F3" s="20">
        <v>3</v>
      </c>
      <c r="G3" s="16">
        <v>1</v>
      </c>
      <c r="H3" s="20">
        <f>STDEV(C3:E3)/AVERAGE(C3:E3)</f>
        <v>0.25984286914629007</v>
      </c>
      <c r="I3" s="20">
        <f>(C3+D3+E3)/3</f>
        <v>548576.01333333331</v>
      </c>
      <c r="J3" s="20">
        <f>I3-(I3*10/110)</f>
        <v>498705.46666666667</v>
      </c>
      <c r="K3" s="20">
        <v>22</v>
      </c>
      <c r="L3" s="20">
        <f>J3*0.1+J3</f>
        <v>548576.01333333331</v>
      </c>
      <c r="M3" s="20">
        <f>D3</f>
        <v>385301.04</v>
      </c>
      <c r="N3" s="2"/>
    </row>
    <row r="4" spans="1:52" s="1" customFormat="1" ht="23.25" customHeight="1" x14ac:dyDescent="0.25">
      <c r="A4" s="26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8"/>
      <c r="M4" s="21">
        <f>SUM(M3:M3)</f>
        <v>385301.04</v>
      </c>
      <c r="N4" s="2"/>
    </row>
    <row r="5" spans="1:52" s="1" customFormat="1" ht="39" customHeight="1" x14ac:dyDescent="0.25">
      <c r="A5" s="23"/>
      <c r="B5" s="31" t="s">
        <v>12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2"/>
    </row>
    <row r="6" spans="1:52" s="1" customFormat="1" ht="26.25" customHeight="1" x14ac:dyDescent="0.25">
      <c r="A6" s="32" t="s">
        <v>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2"/>
    </row>
    <row r="7" spans="1:52" ht="18" customHeight="1" x14ac:dyDescent="0.25">
      <c r="A7" s="7"/>
      <c r="B7" s="29" t="s">
        <v>13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52" ht="50.25" customHeight="1" x14ac:dyDescent="0.25">
      <c r="A8" s="7"/>
      <c r="B8" s="29" t="s">
        <v>14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52" ht="15.75" customHeight="1" x14ac:dyDescent="0.25">
      <c r="A9" s="7"/>
      <c r="B9" s="30" t="s">
        <v>19</v>
      </c>
      <c r="C9" s="30"/>
      <c r="D9" s="8"/>
      <c r="E9" s="8"/>
      <c r="F9" s="9"/>
      <c r="G9" s="9"/>
      <c r="J9" s="10"/>
      <c r="L9"/>
      <c r="M9"/>
    </row>
    <row r="10" spans="1:52" ht="19.5" customHeight="1" x14ac:dyDescent="0.25">
      <c r="A10" s="7"/>
      <c r="B10" s="25" t="s">
        <v>20</v>
      </c>
      <c r="C10" s="25"/>
      <c r="D10" s="25"/>
      <c r="E10" s="11"/>
      <c r="F10" s="12"/>
      <c r="G10" s="12"/>
      <c r="H10" s="13"/>
      <c r="I10" s="13"/>
      <c r="J10" s="14"/>
      <c r="K10" s="15"/>
      <c r="L10" s="15"/>
      <c r="M10" s="15"/>
    </row>
    <row r="11" spans="1:52" ht="15" customHeight="1" x14ac:dyDescent="0.25">
      <c r="A11" s="7"/>
      <c r="B11" s="11" t="s">
        <v>21</v>
      </c>
      <c r="C11" s="11"/>
      <c r="D11" s="11"/>
      <c r="E11" s="11"/>
      <c r="L11"/>
      <c r="M11"/>
    </row>
  </sheetData>
  <mergeCells count="8">
    <mergeCell ref="A1:M1"/>
    <mergeCell ref="B10:D10"/>
    <mergeCell ref="A4:L4"/>
    <mergeCell ref="B7:M7"/>
    <mergeCell ref="B8:M8"/>
    <mergeCell ref="B9:C9"/>
    <mergeCell ref="B5:M5"/>
    <mergeCell ref="A6:M6"/>
  </mergeCells>
  <pageMargins left="0.70866141732283472" right="0.70866141732283472" top="0.74803149606299213" bottom="0.74803149606299213" header="0.31496062992125984" footer="0.31496062992125984"/>
  <pageSetup paperSize="9" scale="24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аа</dc:creator>
  <cp:lastModifiedBy>Rezerv</cp:lastModifiedBy>
  <cp:lastPrinted>2025-12-01T11:41:58Z</cp:lastPrinted>
  <dcterms:created xsi:type="dcterms:W3CDTF">2014-02-04T15:39:49Z</dcterms:created>
  <dcterms:modified xsi:type="dcterms:W3CDTF">2026-03-25T09:32:38Z</dcterms:modified>
</cp:coreProperties>
</file>