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O:\Правовои отдел\Правовой отдел\ЗАКУПКИ\Березка п4,п5\2026\сотовая связь\"/>
    </mc:Choice>
  </mc:AlternateContent>
  <xr:revisionPtr revIDLastSave="0" documentId="13_ncr:1_{F29E9FFB-4C41-4930-9B68-E1DCE6C3DB1D}" xr6:coauthVersionLast="47" xr6:coauthVersionMax="47" xr10:uidLastSave="{00000000-0000-0000-0000-000000000000}"/>
  <bookViews>
    <workbookView xWindow="-120" yWindow="-120" windowWidth="29040" windowHeight="15840" xr2:uid="{00000000-000D-0000-FFFF-FFFF00000000}"/>
  </bookViews>
  <sheets>
    <sheet name="Лист1" sheetId="1" r:id="rId1"/>
  </sheets>
  <definedNames>
    <definedName name="_xlnm.Print_Area" localSheetId="0">Лист1!$B$2:$J$58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8" i="1" l="1"/>
  <c r="G8" i="1"/>
  <c r="E8" i="1"/>
  <c r="H7" i="1"/>
  <c r="K7" i="1" s="1"/>
  <c r="H6" i="1"/>
  <c r="I6" i="1" s="1"/>
  <c r="I7" i="1"/>
  <c r="J7" i="1" s="1"/>
  <c r="H39" i="1"/>
  <c r="K39" i="1" s="1"/>
  <c r="H40" i="1"/>
  <c r="K40" i="1" s="1"/>
  <c r="H41" i="1"/>
  <c r="K41" i="1" s="1"/>
  <c r="H42" i="1"/>
  <c r="K42" i="1" s="1"/>
  <c r="H43" i="1"/>
  <c r="K43" i="1" s="1"/>
  <c r="H44" i="1"/>
  <c r="K44" i="1" s="1"/>
  <c r="H45" i="1"/>
  <c r="K45" i="1" s="1"/>
  <c r="H46" i="1"/>
  <c r="K46" i="1" s="1"/>
  <c r="H47" i="1"/>
  <c r="K47" i="1" s="1"/>
  <c r="H48" i="1"/>
  <c r="K48" i="1" s="1"/>
  <c r="H49" i="1"/>
  <c r="K49" i="1" s="1"/>
  <c r="H50" i="1"/>
  <c r="K50" i="1" s="1"/>
  <c r="H51" i="1"/>
  <c r="K51" i="1" s="1"/>
  <c r="H52" i="1"/>
  <c r="K52" i="1" s="1"/>
  <c r="H53" i="1"/>
  <c r="K53" i="1" s="1"/>
  <c r="H54" i="1"/>
  <c r="K54" i="1" s="1"/>
  <c r="H55" i="1"/>
  <c r="K55" i="1" s="1"/>
  <c r="H38" i="1"/>
  <c r="K38" i="1" s="1"/>
  <c r="H31" i="1"/>
  <c r="H33" i="1"/>
  <c r="H34" i="1"/>
  <c r="K34" i="1" s="1"/>
  <c r="H35" i="1"/>
  <c r="H36" i="1"/>
  <c r="K36" i="1" s="1"/>
  <c r="H26" i="1"/>
  <c r="K26" i="1" s="1"/>
  <c r="H27" i="1"/>
  <c r="K27" i="1" s="1"/>
  <c r="H28" i="1"/>
  <c r="K28" i="1" s="1"/>
  <c r="H25" i="1"/>
  <c r="K25" i="1" s="1"/>
  <c r="H32" i="1"/>
  <c r="K32" i="1" s="1"/>
  <c r="H30" i="1"/>
  <c r="K30" i="1" s="1"/>
  <c r="H16" i="1"/>
  <c r="K16" i="1" s="1"/>
  <c r="H18" i="1"/>
  <c r="K18" i="1" s="1"/>
  <c r="H19" i="1"/>
  <c r="H20" i="1"/>
  <c r="K20" i="1" s="1"/>
  <c r="H21" i="1"/>
  <c r="H22" i="1"/>
  <c r="K22" i="1" s="1"/>
  <c r="H23" i="1"/>
  <c r="H12" i="1"/>
  <c r="H13" i="1"/>
  <c r="H14" i="1"/>
  <c r="K14" i="1" s="1"/>
  <c r="H15" i="1"/>
  <c r="H17" i="1"/>
  <c r="K6" i="1" l="1"/>
  <c r="I14" i="1"/>
  <c r="J14" i="1" s="1"/>
  <c r="I22" i="1"/>
  <c r="J22" i="1" s="1"/>
  <c r="I20" i="1"/>
  <c r="J20" i="1" s="1"/>
  <c r="I18" i="1"/>
  <c r="J18" i="1" s="1"/>
  <c r="I30" i="1"/>
  <c r="I25" i="1"/>
  <c r="J25" i="1" s="1"/>
  <c r="I27" i="1"/>
  <c r="J27" i="1" s="1"/>
  <c r="I36" i="1"/>
  <c r="J36" i="1" s="1"/>
  <c r="I34" i="1"/>
  <c r="J34" i="1" s="1"/>
  <c r="I55" i="1"/>
  <c r="J55" i="1" s="1"/>
  <c r="I53" i="1"/>
  <c r="J53" i="1" s="1"/>
  <c r="I51" i="1"/>
  <c r="J51" i="1" s="1"/>
  <c r="I49" i="1"/>
  <c r="J49" i="1" s="1"/>
  <c r="I47" i="1"/>
  <c r="J47" i="1" s="1"/>
  <c r="I45" i="1"/>
  <c r="J45" i="1" s="1"/>
  <c r="I43" i="1"/>
  <c r="J43" i="1" s="1"/>
  <c r="I41" i="1"/>
  <c r="J41" i="1" s="1"/>
  <c r="I39" i="1"/>
  <c r="J39" i="1" s="1"/>
  <c r="K12" i="1"/>
  <c r="I12" i="1" s="1"/>
  <c r="K35" i="1"/>
  <c r="I35" i="1" s="1"/>
  <c r="J35" i="1" s="1"/>
  <c r="K33" i="1"/>
  <c r="I33" i="1" s="1"/>
  <c r="J33" i="1" s="1"/>
  <c r="K31" i="1"/>
  <c r="I31" i="1" s="1"/>
  <c r="J31" i="1" s="1"/>
  <c r="K23" i="1"/>
  <c r="I23" i="1" s="1"/>
  <c r="J23" i="1" s="1"/>
  <c r="K21" i="1"/>
  <c r="I21" i="1" s="1"/>
  <c r="J21" i="1" s="1"/>
  <c r="K19" i="1"/>
  <c r="I19" i="1" s="1"/>
  <c r="J19" i="1" s="1"/>
  <c r="K17" i="1"/>
  <c r="I17" i="1" s="1"/>
  <c r="K15" i="1"/>
  <c r="I15" i="1" s="1"/>
  <c r="K13" i="1"/>
  <c r="I13" i="1" s="1"/>
  <c r="I16" i="1"/>
  <c r="J16" i="1" s="1"/>
  <c r="I32" i="1"/>
  <c r="I28" i="1"/>
  <c r="J28" i="1" s="1"/>
  <c r="I26" i="1"/>
  <c r="J26" i="1" s="1"/>
  <c r="I38" i="1"/>
  <c r="J38" i="1" s="1"/>
  <c r="I54" i="1"/>
  <c r="J54" i="1" s="1"/>
  <c r="I52" i="1"/>
  <c r="J52" i="1" s="1"/>
  <c r="I50" i="1"/>
  <c r="J50" i="1" s="1"/>
  <c r="I48" i="1"/>
  <c r="J48" i="1" s="1"/>
  <c r="I46" i="1"/>
  <c r="J46" i="1" s="1"/>
  <c r="I44" i="1"/>
  <c r="J44" i="1" s="1"/>
  <c r="I42" i="1"/>
  <c r="J42" i="1" s="1"/>
  <c r="I40" i="1"/>
  <c r="J40" i="1" s="1"/>
  <c r="H8" i="1"/>
  <c r="J6" i="1"/>
  <c r="I8" i="1" l="1"/>
  <c r="J8" i="1" s="1"/>
  <c r="K8" i="1"/>
  <c r="K9" i="1" s="1"/>
</calcChain>
</file>

<file path=xl/sharedStrings.xml><?xml version="1.0" encoding="utf-8"?>
<sst xmlns="http://schemas.openxmlformats.org/spreadsheetml/2006/main" count="108" uniqueCount="68">
  <si>
    <t>Цена, указанная в источнике No1, (руб.)</t>
  </si>
  <si>
    <t>Цена, указанная в источнике No2, (руб.)</t>
  </si>
  <si>
    <t>Цена, указанная в источнике No3</t>
  </si>
  <si>
    <t>Средняя арифметическая величина цены</t>
  </si>
  <si>
    <t>Среднее квадратичное отклонение</t>
  </si>
  <si>
    <t>Коэффициент вариации (%)</t>
  </si>
  <si>
    <t>Обоснование начальной (максимальной) цены Контракта</t>
  </si>
  <si>
    <t xml:space="preserve">Начальник
информационно-технического отдела		                                                                                  		        Ю.А. Козлова  </t>
  </si>
  <si>
    <t>Един. изм.</t>
  </si>
  <si>
    <t>Тарификация вызовов</t>
  </si>
  <si>
    <t xml:space="preserve">Все Входящие вызовы </t>
  </si>
  <si>
    <t>мин.</t>
  </si>
  <si>
    <t>Исходящие вызовы на мобильные телефоны абонентов Оператора г. Санкт-Петербурга и Ленинградской области</t>
  </si>
  <si>
    <t>Исходящие вызовы на мобильные телефоны абонентов других операторов сотовой связи, на телефоны абонентов операторов фиксированной связи г. Санкт-Петербурга и Ленинградской области</t>
  </si>
  <si>
    <t>Исходящие вызовы на мобильные телефоны абонентов Оператора других регионов России</t>
  </si>
  <si>
    <t>Исходящие вызовы на мобильные телефоны абонентов других операторов сотовой связи других регионов России</t>
  </si>
  <si>
    <t>Входящие SMS / MMS-сообщения (за сообщение)</t>
  </si>
  <si>
    <t>шт.</t>
  </si>
  <si>
    <t>Исходящие SMS-сообщения на телефоны сотовых операторов г. Санкт-Петербурга и Ленинградской области</t>
  </si>
  <si>
    <t xml:space="preserve">Исходящие SMS-сообщения на телефоны абонентов Оператора </t>
  </si>
  <si>
    <t>Исходящие SMS-сообщения на телефоны сотовых операторов России</t>
  </si>
  <si>
    <t>Исходящие SMS-сообщения на телефоны международных сотовых операторов</t>
  </si>
  <si>
    <t>Исходящие MMS-сообщения</t>
  </si>
  <si>
    <t>Плата за 1 Мбайт переданной/полученной информации GPRS-Интернет</t>
  </si>
  <si>
    <t>мб</t>
  </si>
  <si>
    <t>Междугородные и международные вызовы при нахождении на территории Северо-Западного региона</t>
  </si>
  <si>
    <t>Россия</t>
  </si>
  <si>
    <t>Страны СНГ</t>
  </si>
  <si>
    <t>Европейские страны</t>
  </si>
  <si>
    <t>Остальные страны</t>
  </si>
  <si>
    <t>Тарификация во внутрисетевом роуминге при нахождении на территории РФ</t>
  </si>
  <si>
    <t>Цена входящего вызова при нахождении на территории РФ</t>
  </si>
  <si>
    <t>Цена исходящего вызова при нахождении на территории РФ на телефоны оператора России, а также вызовы на городские телефоны и номера прочих операторов сотовой связи домашнего региона при нахождении во внутрисетевом роуминге</t>
  </si>
  <si>
    <t>Исходящие SMS при нахождении на территории РФ</t>
  </si>
  <si>
    <t>Цена входящего вызова при нахождении на территории стран СНГ</t>
  </si>
  <si>
    <t>Цена входящего вызова при нахождении на территории стран Европы</t>
  </si>
  <si>
    <t>Цена входящего вызова при нахождении на территории других стран</t>
  </si>
  <si>
    <t>Тарификация в международном роуминге</t>
  </si>
  <si>
    <t>Цена исходящего вызова в Россию при нахождении на территории стран СНГ</t>
  </si>
  <si>
    <t>Цена исходящего вызова в Россию при нахождении на территории стран Европы</t>
  </si>
  <si>
    <t>Цена исходящего вызова в Россию при нахождении на территории других стран</t>
  </si>
  <si>
    <t>Цена исходящего вызова по стране пребывания при нахождении на территории стран СНГ</t>
  </si>
  <si>
    <t>Цена исходящего вызова по стране пребывания при нахождении на территории стран Европы</t>
  </si>
  <si>
    <t>Цена исходящего вызова по стране пребывания при нахождении на территории стран остальных стран</t>
  </si>
  <si>
    <t>Цена исходящего вызова в другие страны при нахождении на территории стран СНГ</t>
  </si>
  <si>
    <t>Цена исходящего вызова в другие страны при нахождении на территории стран Европы</t>
  </si>
  <si>
    <t>Цена исходящего вызова в другие страны при нахождении на территории стран остальных стран</t>
  </si>
  <si>
    <t>Исходящие SMS при нахождении на территории стран СНГ</t>
  </si>
  <si>
    <t>Исходящие SMS при нахождении на территории стран Европы</t>
  </si>
  <si>
    <t>Исходящие SMS при нахождении на территории других стран</t>
  </si>
  <si>
    <t>GPRS-Интернет на территории стран СНГ</t>
  </si>
  <si>
    <t>GPRS-Интернет на территории стран Европы</t>
  </si>
  <si>
    <t xml:space="preserve">GPRS-Интернет на территории других стран </t>
  </si>
  <si>
    <t>Стоимость пакета безлимитного GPRS-трафика с пороговым значением в диапазоне 3-4Гб, по достижении которого скорость передачи данных падает до 64 Кб/с. (1 номер в месяц)</t>
  </si>
  <si>
    <t>Стоимость пакета безлимитного GPRS-трафика с пороговым значением в диапазоне 12-16Гб, по достижении которого скорость передачи данных падает до 64 Кб/с. (1 номер в месяц)</t>
  </si>
  <si>
    <t>Стоимость пакета безлимитного GPRS-трафика с пороговым значением в диапазоне 30 -36Гб, по достижении которого скорость передачи данных падает до 64 Кб/с. (1 номер в месяц)</t>
  </si>
  <si>
    <t>Оказание услуг по подвижной радиотелефонной (сотовой) связи (тариф 1) (2 номера в месяц)</t>
  </si>
  <si>
    <t>Оказание услуг по подвижной радиотелефонной (сотовой) связи (тариф 2) (5 номеров в месяц)</t>
  </si>
  <si>
    <t>Оказание дополнительных услуг в соответствии с Перечнем (Сумма цен единиц)</t>
  </si>
  <si>
    <t>мес.</t>
  </si>
  <si>
    <t>усл.ед</t>
  </si>
  <si>
    <t>№</t>
  </si>
  <si>
    <t>Наименование услуг</t>
  </si>
  <si>
    <t>Перечень дополнительных услуг:</t>
  </si>
  <si>
    <t>Итого сумма цен единиц услуг:</t>
  </si>
  <si>
    <t>Сумма цен единиц услуг, определяемая методом сопоставимых рыночных цен (анализа рынка)</t>
  </si>
  <si>
    <t>На основании анализа рыночных цен сумма цен единицы на оказание услуг подвижной радиотелефонной (сотовой) связи (закупка в сфере ИКТ) составляет 10 893,99 рублей.
В целях соблюдения статьи 34 Бюджетного кодекса, Заказчиком принято решение при расчете суммы цен единиц использовать минимальное ценовое предложение 10 622,57 рублей. 
На основании выделенных Заказчику лимитов бюджетных средств на 2026 г. и в связи с необходимостью предоставления услуг подвижной радиотелефонной (сотовой) связи (закупка в сфере ИКТ) для нужд филиала максимальное значение цены на 2026 год составит 40 000,00 (Сорок тысяч рублей 00 копеек), включая НДС.
Дата подготовки обоснование начальной (максимальной) цены контракта: 29.07.2026</t>
  </si>
  <si>
    <r>
      <t xml:space="preserve">Для расчета начальной (максимальной) цены государственного контракта (далее - Контракт) </t>
    </r>
    <r>
      <rPr>
        <b/>
        <sz val="12"/>
        <color theme="1"/>
        <rFont val="Times New Roman"/>
        <family val="1"/>
        <charset val="204"/>
      </rPr>
      <t xml:space="preserve">на оказание услуг подвижной радиотелефонной (сотовой) связи (закупка в сфере ИКТ) </t>
    </r>
    <r>
      <rPr>
        <sz val="12"/>
        <color theme="1"/>
        <rFont val="Times New Roman"/>
        <family val="1"/>
        <charset val="204"/>
      </rPr>
      <t xml:space="preserve"> используется метод сопоставимых рыночных цен (анализа рынка), с учетом утвержденных приказом от 02.10.2013 №567 Минэкономразвития России Методических рекомендаций по применению методов определения начальной (максимальной) цены контракта (далее - НМЦК). Для этого были отправлены запросы о предоставлении ценовой информации пяти Исполнителям, специализирующимся на выполнении данного вида работ, имевшим за последние три года опыт выполнения аналогичных контрактов, по которым с исполнителя не взыскалась неустойка.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</si>
</sst>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2"/>
      <color theme="1"/>
      <name val="TimesNewRomanPSMT"/>
      <family val="2"/>
      <charset val="204"/>
    </font>
    <font>
      <sz val="12"/>
      <color theme="1"/>
      <name val="Times New Roman"/>
      <family val="1"/>
      <charset val="204"/>
    </font>
    <font>
      <sz val="12"/>
      <color rgb="FF000000"/>
      <name val="Times New Roman"/>
      <family val="1"/>
      <charset val="204"/>
    </font>
    <font>
      <b/>
      <sz val="12"/>
      <color theme="1"/>
      <name val="Times New Roman"/>
      <family val="1"/>
      <charset val="204"/>
    </font>
    <font>
      <sz val="11"/>
      <color theme="1"/>
      <name val="Times New Roman"/>
      <family val="1"/>
      <charset val="204"/>
    </font>
    <font>
      <b/>
      <sz val="13"/>
      <color theme="1"/>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3">
    <xf numFmtId="0" fontId="0" fillId="0" borderId="0" xfId="0"/>
    <xf numFmtId="4" fontId="1" fillId="0" borderId="1" xfId="0" applyNumberFormat="1" applyFont="1" applyBorder="1" applyAlignment="1">
      <alignment horizontal="center" vertical="center" wrapText="1"/>
    </xf>
    <xf numFmtId="4" fontId="1" fillId="0" borderId="2"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4" fontId="2" fillId="0" borderId="2" xfId="0" applyNumberFormat="1" applyFont="1" applyBorder="1" applyAlignment="1">
      <alignment horizontal="center" vertical="center" wrapText="1"/>
    </xf>
    <xf numFmtId="0" fontId="2" fillId="0" borderId="1" xfId="0" applyFont="1" applyBorder="1" applyAlignment="1">
      <alignment horizontal="left" vertical="top"/>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1" fillId="0" borderId="0" xfId="0" applyFont="1"/>
    <xf numFmtId="0" fontId="5" fillId="0" borderId="0" xfId="0" applyFont="1" applyAlignment="1">
      <alignment horizontal="center" vertical="center"/>
    </xf>
    <xf numFmtId="0" fontId="1" fillId="0" borderId="0" xfId="0" applyFont="1" applyAlignment="1">
      <alignment horizontal="left" vertical="top" wrapText="1"/>
    </xf>
    <xf numFmtId="0" fontId="1" fillId="0" borderId="1" xfId="0" applyFont="1" applyBorder="1" applyAlignment="1">
      <alignment vertical="center"/>
    </xf>
    <xf numFmtId="0" fontId="1"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vertical="center" wrapText="1"/>
    </xf>
    <xf numFmtId="0" fontId="2" fillId="0" borderId="1" xfId="0" applyFont="1" applyBorder="1" applyAlignment="1">
      <alignment horizontal="center" vertical="center" wrapText="1"/>
    </xf>
    <xf numFmtId="4" fontId="1" fillId="0" borderId="1" xfId="0" applyNumberFormat="1" applyFont="1" applyBorder="1" applyAlignment="1">
      <alignment horizontal="center" vertical="center"/>
    </xf>
    <xf numFmtId="0" fontId="3" fillId="0" borderId="0" xfId="0" applyFont="1"/>
    <xf numFmtId="0" fontId="1" fillId="0" borderId="0" xfId="0" applyFont="1" applyAlignment="1">
      <alignment horizontal="center" vertical="center"/>
    </xf>
    <xf numFmtId="2" fontId="1" fillId="0" borderId="0" xfId="0" applyNumberFormat="1" applyFont="1" applyAlignment="1">
      <alignment horizontal="center" vertical="center"/>
    </xf>
    <xf numFmtId="0" fontId="1" fillId="0" borderId="2" xfId="0" applyFont="1" applyBorder="1" applyAlignment="1">
      <alignment horizontal="right" vertical="center"/>
    </xf>
    <xf numFmtId="0" fontId="1" fillId="0" borderId="4" xfId="0" applyFont="1" applyBorder="1" applyAlignment="1">
      <alignment horizontal="right" vertical="center"/>
    </xf>
    <xf numFmtId="0" fontId="1" fillId="0" borderId="3" xfId="0" applyFont="1" applyBorder="1" applyAlignment="1">
      <alignment horizontal="right" vertical="center"/>
    </xf>
    <xf numFmtId="0" fontId="1" fillId="0" borderId="2" xfId="0" applyFont="1" applyBorder="1" applyAlignment="1">
      <alignment horizontal="left" vertical="top"/>
    </xf>
    <xf numFmtId="0" fontId="1" fillId="0" borderId="4" xfId="0" applyFont="1" applyBorder="1" applyAlignment="1">
      <alignment horizontal="left" vertical="top"/>
    </xf>
    <xf numFmtId="0" fontId="1" fillId="0" borderId="3" xfId="0" applyFont="1" applyBorder="1" applyAlignment="1">
      <alignment horizontal="left" vertical="top"/>
    </xf>
    <xf numFmtId="0" fontId="3" fillId="0" borderId="1" xfId="0" applyFont="1" applyBorder="1" applyAlignment="1">
      <alignment horizontal="center" vertical="center"/>
    </xf>
    <xf numFmtId="0" fontId="1" fillId="0" borderId="1" xfId="0" applyFont="1" applyBorder="1" applyAlignment="1">
      <alignment horizontal="left" vertical="top"/>
    </xf>
    <xf numFmtId="0" fontId="1" fillId="0" borderId="1" xfId="0" applyFont="1" applyBorder="1" applyAlignment="1">
      <alignment horizontal="left" vertical="center"/>
    </xf>
    <xf numFmtId="0" fontId="1" fillId="0" borderId="0" xfId="0" applyFont="1" applyAlignment="1">
      <alignment horizontal="center" vertical="center" wrapText="1"/>
    </xf>
    <xf numFmtId="0" fontId="1" fillId="0" borderId="1" xfId="0" applyFont="1" applyBorder="1" applyAlignment="1">
      <alignment horizontal="left" vertical="top" wrapText="1"/>
    </xf>
    <xf numFmtId="2" fontId="1" fillId="0" borderId="0" xfId="0" applyNumberFormat="1"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T60"/>
  <sheetViews>
    <sheetView tabSelected="1" topLeftCell="A55" zoomScale="80" zoomScaleNormal="80" workbookViewId="0">
      <selection activeCell="N6" sqref="N6"/>
    </sheetView>
  </sheetViews>
  <sheetFormatPr defaultColWidth="11.109375" defaultRowHeight="15.75"/>
  <cols>
    <col min="1" max="2" width="11.109375" style="8"/>
    <col min="3" max="3" width="33.44140625" style="8" customWidth="1"/>
    <col min="4" max="4" width="11.109375" style="8"/>
    <col min="5" max="5" width="12.88671875" style="8" customWidth="1"/>
    <col min="6" max="7" width="11.109375" style="8"/>
    <col min="8" max="8" width="11.6640625" style="8" bestFit="1" customWidth="1"/>
    <col min="9" max="9" width="11" style="8" bestFit="1" customWidth="1"/>
    <col min="10" max="10" width="15" style="8" customWidth="1"/>
    <col min="11" max="11" width="13.44140625" style="8" customWidth="1"/>
    <col min="12" max="12" width="11.109375" style="8"/>
    <col min="13" max="13" width="16.6640625" style="8" customWidth="1"/>
    <col min="14" max="14" width="17.44140625" style="8" customWidth="1"/>
    <col min="15" max="15" width="6.88671875" style="8" customWidth="1"/>
    <col min="16" max="16" width="14.109375" style="8" customWidth="1"/>
    <col min="17" max="16384" width="11.109375" style="8"/>
  </cols>
  <sheetData>
    <row r="2" spans="2:18" ht="16.5">
      <c r="C2" s="9" t="s">
        <v>6</v>
      </c>
      <c r="D2" s="9"/>
      <c r="E2" s="9"/>
      <c r="F2" s="9"/>
      <c r="G2" s="9"/>
      <c r="H2" s="9"/>
      <c r="I2" s="9"/>
      <c r="J2" s="9"/>
    </row>
    <row r="4" spans="2:18" ht="82.5" customHeight="1">
      <c r="B4" s="31" t="s">
        <v>67</v>
      </c>
      <c r="C4" s="31"/>
      <c r="D4" s="31"/>
      <c r="E4" s="31"/>
      <c r="F4" s="31"/>
      <c r="G4" s="31"/>
      <c r="H4" s="31"/>
      <c r="I4" s="31"/>
      <c r="J4" s="31"/>
      <c r="K4" s="31"/>
    </row>
    <row r="5" spans="2:18" ht="105">
      <c r="B5" s="11" t="s">
        <v>61</v>
      </c>
      <c r="C5" s="11" t="s">
        <v>62</v>
      </c>
      <c r="D5" s="12" t="s">
        <v>8</v>
      </c>
      <c r="E5" s="6" t="s">
        <v>0</v>
      </c>
      <c r="F5" s="6" t="s">
        <v>1</v>
      </c>
      <c r="G5" s="6" t="s">
        <v>2</v>
      </c>
      <c r="H5" s="6" t="s">
        <v>3</v>
      </c>
      <c r="I5" s="6" t="s">
        <v>4</v>
      </c>
      <c r="J5" s="6" t="s">
        <v>5</v>
      </c>
      <c r="K5" s="13" t="s">
        <v>65</v>
      </c>
    </row>
    <row r="6" spans="2:18" ht="47.25">
      <c r="B6" s="14">
        <v>1</v>
      </c>
      <c r="C6" s="15" t="s">
        <v>56</v>
      </c>
      <c r="D6" s="16" t="s">
        <v>59</v>
      </c>
      <c r="E6" s="1">
        <v>2500</v>
      </c>
      <c r="F6" s="1">
        <v>2600</v>
      </c>
      <c r="G6" s="1">
        <v>2700</v>
      </c>
      <c r="H6" s="1">
        <f>ROUND((E6+F6+G6)/3,2)</f>
        <v>2600</v>
      </c>
      <c r="I6" s="1">
        <f>SQRT(((SUM((POWER(F6-H6,2)),(POWER(G6-H6,2)),(POWER(E6-H6,2)))/(COLUMNS(E6:G6)-1))))</f>
        <v>100</v>
      </c>
      <c r="J6" s="1">
        <f>(I6/H6)*100</f>
        <v>3.8461538461538463</v>
      </c>
      <c r="K6" s="17">
        <f>H6</f>
        <v>2600</v>
      </c>
      <c r="L6" s="18"/>
      <c r="M6" s="19"/>
      <c r="N6" s="20"/>
      <c r="O6" s="18"/>
      <c r="P6" s="18"/>
      <c r="Q6" s="18"/>
      <c r="R6" s="18"/>
    </row>
    <row r="7" spans="2:18" ht="47.25">
      <c r="B7" s="14">
        <v>2</v>
      </c>
      <c r="C7" s="15" t="s">
        <v>57</v>
      </c>
      <c r="D7" s="16" t="s">
        <v>59</v>
      </c>
      <c r="E7" s="1">
        <v>2000</v>
      </c>
      <c r="F7" s="1">
        <v>2100</v>
      </c>
      <c r="G7" s="1">
        <v>2200</v>
      </c>
      <c r="H7" s="1">
        <f t="shared" ref="H7:H8" si="0">ROUND((E7+F7+G7)/3,2)</f>
        <v>2100</v>
      </c>
      <c r="I7" s="1">
        <f t="shared" ref="I7:I8" si="1">SQRT(((SUM((POWER(F7-H7,2)),(POWER(G7-H7,2)),(POWER(E7-H7,2)))/(COLUMNS(E7:G7)-1))))</f>
        <v>100</v>
      </c>
      <c r="J7" s="1">
        <f t="shared" ref="J7:J8" si="2">(I7/H7)*100</f>
        <v>4.7619047619047619</v>
      </c>
      <c r="K7" s="17">
        <f t="shared" ref="K7:K8" si="3">H7</f>
        <v>2100</v>
      </c>
      <c r="L7" s="18"/>
      <c r="M7" s="18"/>
      <c r="N7" s="20"/>
      <c r="O7" s="18"/>
      <c r="P7" s="18"/>
      <c r="Q7" s="18"/>
      <c r="R7" s="18"/>
    </row>
    <row r="8" spans="2:18" ht="47.25">
      <c r="B8" s="14">
        <v>3</v>
      </c>
      <c r="C8" s="15" t="s">
        <v>58</v>
      </c>
      <c r="D8" s="16" t="s">
        <v>60</v>
      </c>
      <c r="E8" s="1">
        <f>SUM(E12:E23)+SUM(E25:E28)+SUM(E30:E36)+SUM(E38:E55)</f>
        <v>6122.5700000000006</v>
      </c>
      <c r="F8" s="1">
        <f t="shared" ref="F8:G8" si="4">SUM(F12:F23)+SUM(F25:F28)+SUM(F30:F36)+SUM(F38:F55)</f>
        <v>6185.9</v>
      </c>
      <c r="G8" s="1">
        <f t="shared" si="4"/>
        <v>6273.5</v>
      </c>
      <c r="H8" s="1">
        <f t="shared" si="0"/>
        <v>6193.99</v>
      </c>
      <c r="I8" s="1">
        <f t="shared" si="1"/>
        <v>75.789526321253376</v>
      </c>
      <c r="J8" s="1">
        <f t="shared" si="2"/>
        <v>1.2235978153218423</v>
      </c>
      <c r="K8" s="17">
        <f t="shared" si="3"/>
        <v>6193.99</v>
      </c>
      <c r="L8" s="18"/>
      <c r="M8" s="18"/>
      <c r="N8" s="20"/>
      <c r="O8" s="18"/>
      <c r="P8" s="18"/>
      <c r="Q8" s="18"/>
      <c r="R8" s="18"/>
    </row>
    <row r="9" spans="2:18">
      <c r="B9" s="21" t="s">
        <v>64</v>
      </c>
      <c r="C9" s="22"/>
      <c r="D9" s="22"/>
      <c r="E9" s="22"/>
      <c r="F9" s="22"/>
      <c r="G9" s="22"/>
      <c r="H9" s="22"/>
      <c r="I9" s="22"/>
      <c r="J9" s="23"/>
      <c r="K9" s="17">
        <f>SUM(K6:K8)</f>
        <v>10893.99</v>
      </c>
      <c r="L9" s="18"/>
      <c r="M9" s="18"/>
      <c r="N9" s="20"/>
      <c r="O9" s="18"/>
      <c r="P9" s="18"/>
      <c r="Q9" s="18"/>
      <c r="R9" s="18"/>
    </row>
    <row r="10" spans="2:18">
      <c r="B10" s="24" t="s">
        <v>63</v>
      </c>
      <c r="C10" s="25"/>
      <c r="D10" s="25"/>
      <c r="E10" s="25"/>
      <c r="F10" s="25"/>
      <c r="G10" s="25"/>
      <c r="H10" s="25"/>
      <c r="I10" s="25"/>
      <c r="J10" s="26"/>
      <c r="K10" s="27"/>
      <c r="L10" s="18"/>
      <c r="M10" s="18"/>
      <c r="N10" s="20"/>
      <c r="O10" s="18"/>
      <c r="P10" s="18"/>
      <c r="Q10" s="18"/>
      <c r="R10" s="18"/>
    </row>
    <row r="11" spans="2:18">
      <c r="B11" s="5" t="s">
        <v>9</v>
      </c>
      <c r="C11" s="5"/>
      <c r="D11" s="5"/>
      <c r="E11" s="5"/>
      <c r="F11" s="5"/>
      <c r="G11" s="5"/>
      <c r="H11" s="5"/>
      <c r="I11" s="5"/>
      <c r="J11" s="5"/>
      <c r="K11" s="27"/>
      <c r="L11" s="18"/>
      <c r="M11" s="18"/>
      <c r="N11" s="20"/>
      <c r="O11" s="18"/>
      <c r="P11" s="18"/>
      <c r="Q11" s="18"/>
      <c r="R11" s="18"/>
    </row>
    <row r="12" spans="2:18">
      <c r="B12" s="6">
        <v>1</v>
      </c>
      <c r="C12" s="7" t="s">
        <v>10</v>
      </c>
      <c r="D12" s="6" t="s">
        <v>11</v>
      </c>
      <c r="E12" s="1">
        <v>0</v>
      </c>
      <c r="F12" s="1">
        <v>0</v>
      </c>
      <c r="G12" s="1">
        <v>0</v>
      </c>
      <c r="H12" s="1">
        <f t="shared" ref="H12:H23" si="5">(E12+F12+G12)/3</f>
        <v>0</v>
      </c>
      <c r="I12" s="1">
        <f t="shared" ref="I12:I23" si="6">SQRT(K12/(3-1))</f>
        <v>0</v>
      </c>
      <c r="J12" s="1">
        <v>0</v>
      </c>
      <c r="K12" s="17">
        <f>H12</f>
        <v>0</v>
      </c>
      <c r="L12" s="18"/>
      <c r="M12" s="18"/>
      <c r="N12" s="20"/>
      <c r="O12" s="18"/>
      <c r="P12" s="18"/>
      <c r="Q12" s="18"/>
      <c r="R12" s="18"/>
    </row>
    <row r="13" spans="2:18" ht="42.95" customHeight="1">
      <c r="B13" s="6">
        <v>2</v>
      </c>
      <c r="C13" s="7" t="s">
        <v>12</v>
      </c>
      <c r="D13" s="6" t="s">
        <v>11</v>
      </c>
      <c r="E13" s="1">
        <v>1</v>
      </c>
      <c r="F13" s="2">
        <v>1.1000000000000001</v>
      </c>
      <c r="G13" s="1">
        <v>1.2</v>
      </c>
      <c r="H13" s="1">
        <f t="shared" si="5"/>
        <v>1.0999999999999999</v>
      </c>
      <c r="I13" s="1">
        <f t="shared" si="6"/>
        <v>0.74161984870956621</v>
      </c>
      <c r="J13" s="1">
        <v>0</v>
      </c>
      <c r="K13" s="17">
        <f t="shared" ref="K13:K55" si="7">H13</f>
        <v>1.0999999999999999</v>
      </c>
      <c r="L13" s="18"/>
      <c r="M13" s="18"/>
      <c r="N13" s="20"/>
      <c r="O13" s="18"/>
      <c r="P13" s="18"/>
      <c r="Q13" s="18"/>
      <c r="R13" s="18"/>
    </row>
    <row r="14" spans="2:18" ht="75">
      <c r="B14" s="6">
        <v>3</v>
      </c>
      <c r="C14" s="7" t="s">
        <v>13</v>
      </c>
      <c r="D14" s="6" t="s">
        <v>11</v>
      </c>
      <c r="E14" s="1">
        <v>2</v>
      </c>
      <c r="F14" s="2">
        <v>2.1</v>
      </c>
      <c r="G14" s="1">
        <v>2.2000000000000002</v>
      </c>
      <c r="H14" s="1">
        <f t="shared" si="5"/>
        <v>2.1</v>
      </c>
      <c r="I14" s="1">
        <f t="shared" si="6"/>
        <v>1.0246950765959599</v>
      </c>
      <c r="J14" s="1">
        <f>(I14/H14)*100</f>
        <v>48.795003647426661</v>
      </c>
      <c r="K14" s="17">
        <f t="shared" si="7"/>
        <v>2.1</v>
      </c>
      <c r="L14" s="18"/>
      <c r="M14" s="18"/>
      <c r="N14" s="20"/>
      <c r="O14" s="18"/>
      <c r="P14" s="18"/>
      <c r="Q14" s="18"/>
      <c r="R14" s="18"/>
    </row>
    <row r="15" spans="2:18" ht="45">
      <c r="B15" s="6">
        <v>4</v>
      </c>
      <c r="C15" s="7" t="s">
        <v>14</v>
      </c>
      <c r="D15" s="6" t="s">
        <v>11</v>
      </c>
      <c r="E15" s="1">
        <v>2.5</v>
      </c>
      <c r="F15" s="2">
        <v>2.6</v>
      </c>
      <c r="G15" s="17">
        <v>2.7</v>
      </c>
      <c r="H15" s="1">
        <f t="shared" si="5"/>
        <v>2.6</v>
      </c>
      <c r="I15" s="1">
        <f t="shared" si="6"/>
        <v>1.1401754250991381</v>
      </c>
      <c r="J15" s="1">
        <v>0</v>
      </c>
      <c r="K15" s="17">
        <f t="shared" si="7"/>
        <v>2.6</v>
      </c>
      <c r="L15" s="18"/>
      <c r="M15" s="18"/>
      <c r="N15" s="20"/>
      <c r="O15" s="18"/>
      <c r="P15" s="18"/>
      <c r="Q15" s="18"/>
      <c r="R15" s="18"/>
    </row>
    <row r="16" spans="2:18" ht="45" customHeight="1">
      <c r="B16" s="6">
        <v>5</v>
      </c>
      <c r="C16" s="7" t="s">
        <v>15</v>
      </c>
      <c r="D16" s="6" t="s">
        <v>11</v>
      </c>
      <c r="E16" s="1">
        <v>5</v>
      </c>
      <c r="F16" s="2">
        <v>5.0999999999999996</v>
      </c>
      <c r="G16" s="17">
        <v>5.2</v>
      </c>
      <c r="H16" s="1">
        <f t="shared" si="5"/>
        <v>5.1000000000000005</v>
      </c>
      <c r="I16" s="1">
        <f t="shared" si="6"/>
        <v>1.5968719422671314</v>
      </c>
      <c r="J16" s="1">
        <f t="shared" ref="J16:J23" si="8">(I16/H16)*100</f>
        <v>31.311214554257479</v>
      </c>
      <c r="K16" s="17">
        <f t="shared" si="7"/>
        <v>5.1000000000000005</v>
      </c>
      <c r="L16" s="18"/>
      <c r="M16" s="18"/>
      <c r="N16" s="20"/>
      <c r="O16" s="18"/>
      <c r="P16" s="18"/>
      <c r="Q16" s="18"/>
      <c r="R16" s="18"/>
    </row>
    <row r="17" spans="2:18" ht="30">
      <c r="B17" s="6">
        <v>6</v>
      </c>
      <c r="C17" s="7" t="s">
        <v>16</v>
      </c>
      <c r="D17" s="6" t="s">
        <v>17</v>
      </c>
      <c r="E17" s="1">
        <v>0</v>
      </c>
      <c r="F17" s="2">
        <v>0</v>
      </c>
      <c r="G17" s="17">
        <v>0</v>
      </c>
      <c r="H17" s="1">
        <f t="shared" si="5"/>
        <v>0</v>
      </c>
      <c r="I17" s="1">
        <f t="shared" si="6"/>
        <v>0</v>
      </c>
      <c r="J17" s="1">
        <v>0</v>
      </c>
      <c r="K17" s="17">
        <f t="shared" si="7"/>
        <v>0</v>
      </c>
      <c r="L17" s="18"/>
      <c r="M17" s="18"/>
      <c r="N17" s="20"/>
      <c r="O17" s="18"/>
      <c r="P17" s="18"/>
      <c r="Q17" s="18"/>
      <c r="R17" s="18"/>
    </row>
    <row r="18" spans="2:18" ht="45">
      <c r="B18" s="6">
        <v>7</v>
      </c>
      <c r="C18" s="7" t="s">
        <v>18</v>
      </c>
      <c r="D18" s="6" t="s">
        <v>17</v>
      </c>
      <c r="E18" s="1">
        <v>1</v>
      </c>
      <c r="F18" s="2">
        <v>1.1000000000000001</v>
      </c>
      <c r="G18" s="17">
        <v>1.2</v>
      </c>
      <c r="H18" s="1">
        <f t="shared" si="5"/>
        <v>1.0999999999999999</v>
      </c>
      <c r="I18" s="1">
        <f t="shared" si="6"/>
        <v>0.74161984870956621</v>
      </c>
      <c r="J18" s="1">
        <f t="shared" si="8"/>
        <v>67.4199862463242</v>
      </c>
      <c r="K18" s="17">
        <f t="shared" si="7"/>
        <v>1.0999999999999999</v>
      </c>
      <c r="L18" s="18"/>
      <c r="M18" s="18"/>
      <c r="N18" s="20"/>
      <c r="O18" s="18"/>
      <c r="P18" s="18"/>
      <c r="Q18" s="18"/>
      <c r="R18" s="18"/>
    </row>
    <row r="19" spans="2:18" ht="30">
      <c r="B19" s="6">
        <v>8</v>
      </c>
      <c r="C19" s="7" t="s">
        <v>19</v>
      </c>
      <c r="D19" s="6" t="s">
        <v>17</v>
      </c>
      <c r="E19" s="1">
        <v>1</v>
      </c>
      <c r="F19" s="2">
        <v>1.1000000000000001</v>
      </c>
      <c r="G19" s="17">
        <v>1.2</v>
      </c>
      <c r="H19" s="1">
        <f t="shared" si="5"/>
        <v>1.0999999999999999</v>
      </c>
      <c r="I19" s="1">
        <f t="shared" si="6"/>
        <v>0.74161984870956621</v>
      </c>
      <c r="J19" s="1">
        <f t="shared" si="8"/>
        <v>67.4199862463242</v>
      </c>
      <c r="K19" s="17">
        <f t="shared" si="7"/>
        <v>1.0999999999999999</v>
      </c>
      <c r="L19" s="18"/>
      <c r="M19" s="18"/>
      <c r="N19" s="20"/>
      <c r="O19" s="18"/>
      <c r="P19" s="18"/>
      <c r="Q19" s="18"/>
      <c r="R19" s="18"/>
    </row>
    <row r="20" spans="2:18" ht="30">
      <c r="B20" s="6">
        <v>9</v>
      </c>
      <c r="C20" s="7" t="s">
        <v>20</v>
      </c>
      <c r="D20" s="6" t="s">
        <v>17</v>
      </c>
      <c r="E20" s="1">
        <v>1</v>
      </c>
      <c r="F20" s="2">
        <v>1.1000000000000001</v>
      </c>
      <c r="G20" s="17">
        <v>1.2</v>
      </c>
      <c r="H20" s="1">
        <f t="shared" si="5"/>
        <v>1.0999999999999999</v>
      </c>
      <c r="I20" s="1">
        <f t="shared" si="6"/>
        <v>0.74161984870956621</v>
      </c>
      <c r="J20" s="1">
        <f t="shared" si="8"/>
        <v>67.4199862463242</v>
      </c>
      <c r="K20" s="17">
        <f t="shared" si="7"/>
        <v>1.0999999999999999</v>
      </c>
      <c r="L20" s="18"/>
      <c r="M20" s="18"/>
      <c r="N20" s="20"/>
      <c r="O20" s="18"/>
      <c r="P20" s="18"/>
      <c r="Q20" s="18"/>
      <c r="R20" s="18"/>
    </row>
    <row r="21" spans="2:18" ht="30">
      <c r="B21" s="6">
        <v>10</v>
      </c>
      <c r="C21" s="7" t="s">
        <v>21</v>
      </c>
      <c r="D21" s="6" t="s">
        <v>17</v>
      </c>
      <c r="E21" s="1">
        <v>3</v>
      </c>
      <c r="F21" s="2">
        <v>3.1</v>
      </c>
      <c r="G21" s="17">
        <v>3.2</v>
      </c>
      <c r="H21" s="1">
        <f t="shared" si="5"/>
        <v>3.1</v>
      </c>
      <c r="I21" s="1">
        <f t="shared" si="6"/>
        <v>1.2449899597988732</v>
      </c>
      <c r="J21" s="1">
        <f t="shared" si="8"/>
        <v>40.160966445124942</v>
      </c>
      <c r="K21" s="17">
        <f t="shared" si="7"/>
        <v>3.1</v>
      </c>
      <c r="L21" s="18"/>
      <c r="M21" s="18"/>
      <c r="N21" s="20"/>
      <c r="O21" s="18"/>
      <c r="P21" s="18"/>
      <c r="Q21" s="18"/>
      <c r="R21" s="18"/>
    </row>
    <row r="22" spans="2:18">
      <c r="B22" s="6">
        <v>11</v>
      </c>
      <c r="C22" s="7" t="s">
        <v>22</v>
      </c>
      <c r="D22" s="6" t="s">
        <v>17</v>
      </c>
      <c r="E22" s="1">
        <v>4</v>
      </c>
      <c r="F22" s="2">
        <v>4.3</v>
      </c>
      <c r="G22" s="17">
        <v>4.5</v>
      </c>
      <c r="H22" s="1">
        <f t="shared" si="5"/>
        <v>4.2666666666666666</v>
      </c>
      <c r="I22" s="1">
        <f t="shared" si="6"/>
        <v>1.4605934866804429</v>
      </c>
      <c r="J22" s="1">
        <f t="shared" si="8"/>
        <v>34.232659844072884</v>
      </c>
      <c r="K22" s="17">
        <f t="shared" si="7"/>
        <v>4.2666666666666666</v>
      </c>
      <c r="L22" s="18"/>
      <c r="M22" s="18"/>
      <c r="N22" s="20"/>
      <c r="O22" s="18"/>
      <c r="P22" s="18"/>
      <c r="Q22" s="18"/>
      <c r="R22" s="18"/>
    </row>
    <row r="23" spans="2:18" ht="30">
      <c r="B23" s="6">
        <v>12</v>
      </c>
      <c r="C23" s="7" t="s">
        <v>23</v>
      </c>
      <c r="D23" s="6" t="s">
        <v>24</v>
      </c>
      <c r="E23" s="1">
        <v>5</v>
      </c>
      <c r="F23" s="2">
        <v>5.3</v>
      </c>
      <c r="G23" s="17">
        <v>5.5</v>
      </c>
      <c r="H23" s="1">
        <f t="shared" si="5"/>
        <v>5.2666666666666666</v>
      </c>
      <c r="I23" s="1">
        <f t="shared" si="6"/>
        <v>1.622754859285078</v>
      </c>
      <c r="J23" s="1">
        <f t="shared" si="8"/>
        <v>30.811801125666037</v>
      </c>
      <c r="K23" s="17">
        <f t="shared" si="7"/>
        <v>5.2666666666666666</v>
      </c>
      <c r="L23" s="18"/>
      <c r="M23" s="18"/>
      <c r="N23" s="20"/>
      <c r="O23" s="18"/>
      <c r="P23" s="18"/>
      <c r="Q23" s="18"/>
      <c r="R23" s="18"/>
    </row>
    <row r="24" spans="2:18" ht="20.100000000000001" customHeight="1">
      <c r="B24" s="28" t="s">
        <v>25</v>
      </c>
      <c r="C24" s="28"/>
      <c r="D24" s="28"/>
      <c r="E24" s="28"/>
      <c r="F24" s="28"/>
      <c r="G24" s="28"/>
      <c r="H24" s="28"/>
      <c r="I24" s="28"/>
      <c r="J24" s="28"/>
      <c r="K24" s="17"/>
      <c r="L24" s="18"/>
      <c r="M24" s="18"/>
      <c r="N24" s="20"/>
      <c r="O24" s="18"/>
      <c r="P24" s="18"/>
      <c r="Q24" s="18"/>
      <c r="R24" s="18"/>
    </row>
    <row r="25" spans="2:18">
      <c r="B25" s="6">
        <v>13</v>
      </c>
      <c r="C25" s="7" t="s">
        <v>26</v>
      </c>
      <c r="D25" s="6" t="s">
        <v>11</v>
      </c>
      <c r="E25" s="3">
        <v>5</v>
      </c>
      <c r="F25" s="4">
        <v>6</v>
      </c>
      <c r="G25" s="17">
        <v>7</v>
      </c>
      <c r="H25" s="1">
        <f>(E25+F25+G25)/3</f>
        <v>6</v>
      </c>
      <c r="I25" s="1">
        <f>SQRT(K25/(3-1))</f>
        <v>1.7320508075688772</v>
      </c>
      <c r="J25" s="1">
        <f>(I25/H25)*100</f>
        <v>28.867513459481287</v>
      </c>
      <c r="K25" s="17">
        <f t="shared" si="7"/>
        <v>6</v>
      </c>
      <c r="L25" s="18"/>
      <c r="M25" s="18"/>
      <c r="N25" s="20"/>
      <c r="O25" s="18"/>
      <c r="P25" s="18"/>
      <c r="Q25" s="18"/>
      <c r="R25" s="18"/>
    </row>
    <row r="26" spans="2:18">
      <c r="B26" s="6">
        <v>14</v>
      </c>
      <c r="C26" s="7" t="s">
        <v>27</v>
      </c>
      <c r="D26" s="6" t="s">
        <v>11</v>
      </c>
      <c r="E26" s="3">
        <v>35</v>
      </c>
      <c r="F26" s="4">
        <v>37</v>
      </c>
      <c r="G26" s="17">
        <v>38</v>
      </c>
      <c r="H26" s="1">
        <f t="shared" ref="H26:H28" si="9">(E26+F26+G26)/3</f>
        <v>36.666666666666664</v>
      </c>
      <c r="I26" s="1">
        <f t="shared" ref="I26:I28" si="10">SQRT(K26/(3-1))</f>
        <v>4.2817441928883762</v>
      </c>
      <c r="J26" s="1">
        <f t="shared" ref="J26:J28" si="11">(I26/H26)*100</f>
        <v>11.677484162422845</v>
      </c>
      <c r="K26" s="17">
        <f t="shared" si="7"/>
        <v>36.666666666666664</v>
      </c>
      <c r="L26" s="18"/>
      <c r="M26" s="18"/>
      <c r="N26" s="20"/>
      <c r="O26" s="18"/>
      <c r="P26" s="18"/>
      <c r="Q26" s="18"/>
      <c r="R26" s="18"/>
    </row>
    <row r="27" spans="2:18">
      <c r="B27" s="6">
        <v>15</v>
      </c>
      <c r="C27" s="7" t="s">
        <v>28</v>
      </c>
      <c r="D27" s="6" t="s">
        <v>11</v>
      </c>
      <c r="E27" s="3">
        <v>50</v>
      </c>
      <c r="F27" s="4">
        <v>52</v>
      </c>
      <c r="G27" s="17">
        <v>54</v>
      </c>
      <c r="H27" s="1">
        <f t="shared" si="9"/>
        <v>52</v>
      </c>
      <c r="I27" s="1">
        <f t="shared" si="10"/>
        <v>5.0990195135927845</v>
      </c>
      <c r="J27" s="1">
        <f t="shared" si="11"/>
        <v>9.8058067569092007</v>
      </c>
      <c r="K27" s="17">
        <f t="shared" si="7"/>
        <v>52</v>
      </c>
      <c r="L27" s="18"/>
      <c r="M27" s="18"/>
      <c r="N27" s="20"/>
      <c r="O27" s="18"/>
      <c r="P27" s="18"/>
      <c r="Q27" s="18"/>
      <c r="R27" s="18"/>
    </row>
    <row r="28" spans="2:18">
      <c r="B28" s="6">
        <v>16</v>
      </c>
      <c r="C28" s="7" t="s">
        <v>29</v>
      </c>
      <c r="D28" s="6" t="s">
        <v>11</v>
      </c>
      <c r="E28" s="3">
        <v>70</v>
      </c>
      <c r="F28" s="4">
        <v>74</v>
      </c>
      <c r="G28" s="17">
        <v>76</v>
      </c>
      <c r="H28" s="1">
        <f t="shared" si="9"/>
        <v>73.333333333333329</v>
      </c>
      <c r="I28" s="1">
        <f t="shared" si="10"/>
        <v>6.0553007081949835</v>
      </c>
      <c r="J28" s="1">
        <f t="shared" si="11"/>
        <v>8.2572282384477056</v>
      </c>
      <c r="K28" s="17">
        <f t="shared" si="7"/>
        <v>73.333333333333329</v>
      </c>
      <c r="L28" s="18"/>
      <c r="M28" s="18"/>
      <c r="N28" s="20"/>
      <c r="O28" s="18"/>
      <c r="P28" s="18"/>
      <c r="Q28" s="18"/>
      <c r="R28" s="18"/>
    </row>
    <row r="29" spans="2:18">
      <c r="B29" s="29" t="s">
        <v>30</v>
      </c>
      <c r="C29" s="29"/>
      <c r="D29" s="29"/>
      <c r="E29" s="29"/>
      <c r="F29" s="29"/>
      <c r="G29" s="29"/>
      <c r="H29" s="29"/>
      <c r="I29" s="29"/>
      <c r="J29" s="29"/>
      <c r="K29" s="17"/>
      <c r="L29" s="18"/>
      <c r="M29" s="18"/>
      <c r="N29" s="20"/>
      <c r="O29" s="18"/>
      <c r="P29" s="18"/>
      <c r="Q29" s="18"/>
      <c r="R29" s="18"/>
    </row>
    <row r="30" spans="2:18" ht="30">
      <c r="B30" s="6">
        <v>17</v>
      </c>
      <c r="C30" s="7" t="s">
        <v>31</v>
      </c>
      <c r="D30" s="6" t="s">
        <v>11</v>
      </c>
      <c r="E30" s="1">
        <v>0</v>
      </c>
      <c r="F30" s="2">
        <v>0</v>
      </c>
      <c r="G30" s="17">
        <v>0</v>
      </c>
      <c r="H30" s="1">
        <f>(E30+F30+G30)/3</f>
        <v>0</v>
      </c>
      <c r="I30" s="1">
        <f>SQRT(K30/(3-1))</f>
        <v>0</v>
      </c>
      <c r="J30" s="1">
        <v>0</v>
      </c>
      <c r="K30" s="17">
        <f t="shared" si="7"/>
        <v>0</v>
      </c>
      <c r="L30" s="18"/>
      <c r="M30" s="18"/>
      <c r="N30" s="20"/>
      <c r="O30" s="18"/>
      <c r="P30" s="18"/>
      <c r="Q30" s="18"/>
      <c r="R30" s="18"/>
    </row>
    <row r="31" spans="2:18" ht="90">
      <c r="B31" s="6">
        <v>18</v>
      </c>
      <c r="C31" s="7" t="s">
        <v>32</v>
      </c>
      <c r="D31" s="6" t="s">
        <v>11</v>
      </c>
      <c r="E31" s="1">
        <v>9.99</v>
      </c>
      <c r="F31" s="2">
        <v>10</v>
      </c>
      <c r="G31" s="17">
        <v>12</v>
      </c>
      <c r="H31" s="1">
        <f t="shared" ref="H31:H36" si="12">(E31+F31+G31)/3</f>
        <v>10.663333333333334</v>
      </c>
      <c r="I31" s="1">
        <f t="shared" ref="I31:I36" si="13">SQRT(K31/(3-1))</f>
        <v>2.3090402046449228</v>
      </c>
      <c r="J31" s="1">
        <f t="shared" ref="J31:J36" si="14">(I31/H31)*100</f>
        <v>21.654018799420967</v>
      </c>
      <c r="K31" s="17">
        <f t="shared" si="7"/>
        <v>10.663333333333334</v>
      </c>
      <c r="L31" s="18"/>
      <c r="M31" s="18"/>
      <c r="N31" s="20"/>
      <c r="O31" s="18"/>
      <c r="P31" s="18"/>
      <c r="Q31" s="18"/>
      <c r="R31" s="18"/>
    </row>
    <row r="32" spans="2:18" ht="30">
      <c r="B32" s="6">
        <v>19</v>
      </c>
      <c r="C32" s="7" t="s">
        <v>33</v>
      </c>
      <c r="D32" s="6" t="s">
        <v>17</v>
      </c>
      <c r="E32" s="1">
        <v>4.9000000000000004</v>
      </c>
      <c r="F32" s="2">
        <v>5</v>
      </c>
      <c r="G32" s="17">
        <v>5.4</v>
      </c>
      <c r="H32" s="1">
        <f t="shared" si="12"/>
        <v>5.1000000000000005</v>
      </c>
      <c r="I32" s="1">
        <f t="shared" si="13"/>
        <v>1.5968719422671314</v>
      </c>
      <c r="J32" s="1">
        <v>0</v>
      </c>
      <c r="K32" s="17">
        <f t="shared" si="7"/>
        <v>5.1000000000000005</v>
      </c>
      <c r="L32" s="18"/>
      <c r="M32" s="18"/>
      <c r="N32" s="20"/>
      <c r="O32" s="18"/>
      <c r="P32" s="18"/>
      <c r="Q32" s="18"/>
      <c r="R32" s="18"/>
    </row>
    <row r="33" spans="2:18" ht="30">
      <c r="B33" s="6">
        <v>20</v>
      </c>
      <c r="C33" s="7" t="s">
        <v>23</v>
      </c>
      <c r="D33" s="6" t="s">
        <v>24</v>
      </c>
      <c r="E33" s="1">
        <v>9.9</v>
      </c>
      <c r="F33" s="2">
        <v>10</v>
      </c>
      <c r="G33" s="17">
        <v>12</v>
      </c>
      <c r="H33" s="1">
        <f t="shared" si="12"/>
        <v>10.633333333333333</v>
      </c>
      <c r="I33" s="1">
        <f t="shared" si="13"/>
        <v>2.3057898140695015</v>
      </c>
      <c r="J33" s="1">
        <f t="shared" si="14"/>
        <v>21.684543705982772</v>
      </c>
      <c r="K33" s="17">
        <f t="shared" si="7"/>
        <v>10.633333333333333</v>
      </c>
      <c r="L33" s="18"/>
      <c r="M33" s="18"/>
      <c r="N33" s="20"/>
      <c r="O33" s="18"/>
      <c r="P33" s="18"/>
      <c r="Q33" s="18"/>
      <c r="R33" s="18"/>
    </row>
    <row r="34" spans="2:18" ht="30">
      <c r="B34" s="6">
        <v>21</v>
      </c>
      <c r="C34" s="7" t="s">
        <v>34</v>
      </c>
      <c r="D34" s="6" t="s">
        <v>11</v>
      </c>
      <c r="E34" s="1">
        <v>35</v>
      </c>
      <c r="F34" s="2">
        <v>37</v>
      </c>
      <c r="G34" s="17">
        <v>39</v>
      </c>
      <c r="H34" s="1">
        <f t="shared" si="12"/>
        <v>37</v>
      </c>
      <c r="I34" s="1">
        <f t="shared" si="13"/>
        <v>4.3011626335213133</v>
      </c>
      <c r="J34" s="1">
        <f t="shared" si="14"/>
        <v>11.624763874381928</v>
      </c>
      <c r="K34" s="17">
        <f t="shared" si="7"/>
        <v>37</v>
      </c>
      <c r="L34" s="18"/>
      <c r="M34" s="18"/>
      <c r="N34" s="20"/>
      <c r="O34" s="18"/>
      <c r="P34" s="18"/>
      <c r="Q34" s="18"/>
      <c r="R34" s="18"/>
    </row>
    <row r="35" spans="2:18" ht="30">
      <c r="B35" s="6">
        <v>22</v>
      </c>
      <c r="C35" s="7" t="s">
        <v>35</v>
      </c>
      <c r="D35" s="6" t="s">
        <v>11</v>
      </c>
      <c r="E35" s="1">
        <v>65</v>
      </c>
      <c r="F35" s="2">
        <v>66</v>
      </c>
      <c r="G35" s="17">
        <v>67</v>
      </c>
      <c r="H35" s="1">
        <f t="shared" si="12"/>
        <v>66</v>
      </c>
      <c r="I35" s="1">
        <f t="shared" si="13"/>
        <v>5.7445626465380286</v>
      </c>
      <c r="J35" s="1">
        <f t="shared" si="14"/>
        <v>8.7038827977848907</v>
      </c>
      <c r="K35" s="17">
        <f t="shared" si="7"/>
        <v>66</v>
      </c>
      <c r="L35" s="18"/>
      <c r="M35" s="18"/>
      <c r="N35" s="20"/>
      <c r="O35" s="18"/>
      <c r="P35" s="18"/>
      <c r="Q35" s="18"/>
      <c r="R35" s="18"/>
    </row>
    <row r="36" spans="2:18" ht="30">
      <c r="B36" s="6">
        <v>23</v>
      </c>
      <c r="C36" s="7" t="s">
        <v>36</v>
      </c>
      <c r="D36" s="6" t="s">
        <v>11</v>
      </c>
      <c r="E36" s="1">
        <v>105</v>
      </c>
      <c r="F36" s="2">
        <v>107</v>
      </c>
      <c r="G36" s="17">
        <v>109</v>
      </c>
      <c r="H36" s="1">
        <f t="shared" si="12"/>
        <v>107</v>
      </c>
      <c r="I36" s="1">
        <f t="shared" si="13"/>
        <v>7.3143694191638966</v>
      </c>
      <c r="J36" s="1">
        <f t="shared" si="14"/>
        <v>6.8358592702466314</v>
      </c>
      <c r="K36" s="17">
        <f t="shared" si="7"/>
        <v>107</v>
      </c>
      <c r="L36" s="18"/>
      <c r="M36" s="18"/>
      <c r="N36" s="20"/>
      <c r="O36" s="18"/>
      <c r="P36" s="18"/>
      <c r="Q36" s="18"/>
      <c r="R36" s="18"/>
    </row>
    <row r="37" spans="2:18">
      <c r="B37" s="29" t="s">
        <v>37</v>
      </c>
      <c r="C37" s="29"/>
      <c r="D37" s="29"/>
      <c r="E37" s="29"/>
      <c r="F37" s="29"/>
      <c r="G37" s="29"/>
      <c r="H37" s="29"/>
      <c r="I37" s="29"/>
      <c r="J37" s="29"/>
      <c r="K37" s="17"/>
      <c r="L37" s="18"/>
      <c r="M37" s="18"/>
      <c r="N37" s="20"/>
      <c r="O37" s="18"/>
      <c r="P37" s="18"/>
      <c r="Q37" s="18"/>
      <c r="R37" s="18"/>
    </row>
    <row r="38" spans="2:18" ht="30">
      <c r="B38" s="6">
        <v>24</v>
      </c>
      <c r="C38" s="7" t="s">
        <v>38</v>
      </c>
      <c r="D38" s="6" t="s">
        <v>11</v>
      </c>
      <c r="E38" s="1">
        <v>99</v>
      </c>
      <c r="F38" s="2">
        <v>100</v>
      </c>
      <c r="G38" s="17">
        <v>101</v>
      </c>
      <c r="H38" s="1">
        <f>(E38+F38+G38)/3</f>
        <v>100</v>
      </c>
      <c r="I38" s="1">
        <f>SQRT(K38/(3-1))</f>
        <v>7.0710678118654755</v>
      </c>
      <c r="J38" s="1">
        <f>(I38/H38)*100</f>
        <v>7.0710678118654755</v>
      </c>
      <c r="K38" s="17">
        <f t="shared" si="7"/>
        <v>100</v>
      </c>
      <c r="L38" s="18"/>
      <c r="M38" s="18"/>
      <c r="N38" s="20"/>
      <c r="O38" s="18"/>
      <c r="P38" s="18"/>
      <c r="Q38" s="18"/>
      <c r="R38" s="18"/>
    </row>
    <row r="39" spans="2:18" ht="30">
      <c r="B39" s="6">
        <v>25</v>
      </c>
      <c r="C39" s="7" t="s">
        <v>39</v>
      </c>
      <c r="D39" s="6" t="s">
        <v>11</v>
      </c>
      <c r="E39" s="1">
        <v>169</v>
      </c>
      <c r="F39" s="2">
        <v>170</v>
      </c>
      <c r="G39" s="17">
        <v>172</v>
      </c>
      <c r="H39" s="1">
        <f t="shared" ref="H39:H55" si="15">(E39+F39+G39)/3</f>
        <v>170.33333333333334</v>
      </c>
      <c r="I39" s="1">
        <f t="shared" ref="I39:I55" si="16">SQRT(K39/(3-1))</f>
        <v>9.2285787999380862</v>
      </c>
      <c r="J39" s="1">
        <f t="shared" ref="J39:J55" si="17">(I39/H39)*100</f>
        <v>5.4179523287307738</v>
      </c>
      <c r="K39" s="17">
        <f t="shared" si="7"/>
        <v>170.33333333333334</v>
      </c>
      <c r="L39" s="18"/>
      <c r="M39" s="18"/>
      <c r="N39" s="20"/>
      <c r="O39" s="18"/>
      <c r="P39" s="18"/>
      <c r="Q39" s="18"/>
      <c r="R39" s="18"/>
    </row>
    <row r="40" spans="2:18" ht="30">
      <c r="B40" s="6">
        <v>26</v>
      </c>
      <c r="C40" s="7" t="s">
        <v>40</v>
      </c>
      <c r="D40" s="6" t="s">
        <v>11</v>
      </c>
      <c r="E40" s="1">
        <v>389</v>
      </c>
      <c r="F40" s="2">
        <v>390</v>
      </c>
      <c r="G40" s="17">
        <v>392</v>
      </c>
      <c r="H40" s="1">
        <f t="shared" si="15"/>
        <v>390.33333333333331</v>
      </c>
      <c r="I40" s="1">
        <f t="shared" si="16"/>
        <v>13.970206393130585</v>
      </c>
      <c r="J40" s="1">
        <f t="shared" si="17"/>
        <v>3.5790451903835834</v>
      </c>
      <c r="K40" s="17">
        <f t="shared" si="7"/>
        <v>390.33333333333331</v>
      </c>
      <c r="L40" s="18"/>
      <c r="M40" s="18"/>
      <c r="N40" s="20"/>
      <c r="O40" s="18"/>
      <c r="P40" s="18"/>
      <c r="Q40" s="18"/>
      <c r="R40" s="18"/>
    </row>
    <row r="41" spans="2:18" ht="45">
      <c r="B41" s="6">
        <v>27</v>
      </c>
      <c r="C41" s="7" t="s">
        <v>41</v>
      </c>
      <c r="D41" s="6" t="s">
        <v>11</v>
      </c>
      <c r="E41" s="1">
        <v>99</v>
      </c>
      <c r="F41" s="2">
        <v>100</v>
      </c>
      <c r="G41" s="17">
        <v>102</v>
      </c>
      <c r="H41" s="1">
        <f t="shared" si="15"/>
        <v>100.33333333333333</v>
      </c>
      <c r="I41" s="1">
        <f t="shared" si="16"/>
        <v>7.0828431202919262</v>
      </c>
      <c r="J41" s="1">
        <f t="shared" si="17"/>
        <v>7.0593120800251761</v>
      </c>
      <c r="K41" s="17">
        <f t="shared" si="7"/>
        <v>100.33333333333333</v>
      </c>
      <c r="L41" s="18"/>
      <c r="M41" s="18"/>
      <c r="N41" s="20"/>
      <c r="O41" s="18"/>
      <c r="P41" s="18"/>
      <c r="Q41" s="18"/>
      <c r="R41" s="18"/>
    </row>
    <row r="42" spans="2:18" ht="45">
      <c r="B42" s="6">
        <v>28</v>
      </c>
      <c r="C42" s="7" t="s">
        <v>42</v>
      </c>
      <c r="D42" s="6" t="s">
        <v>11</v>
      </c>
      <c r="E42" s="1">
        <v>169</v>
      </c>
      <c r="F42" s="2">
        <v>170</v>
      </c>
      <c r="G42" s="17">
        <v>173</v>
      </c>
      <c r="H42" s="1">
        <f t="shared" si="15"/>
        <v>170.66666666666666</v>
      </c>
      <c r="I42" s="1">
        <f t="shared" si="16"/>
        <v>9.2376043070340117</v>
      </c>
      <c r="J42" s="1">
        <f t="shared" si="17"/>
        <v>5.4126587736527414</v>
      </c>
      <c r="K42" s="17">
        <f t="shared" si="7"/>
        <v>170.66666666666666</v>
      </c>
      <c r="L42" s="18"/>
      <c r="M42" s="18"/>
      <c r="N42" s="20"/>
      <c r="O42" s="18"/>
      <c r="P42" s="18"/>
      <c r="Q42" s="18"/>
      <c r="R42" s="18"/>
    </row>
    <row r="43" spans="2:18" ht="45">
      <c r="B43" s="6">
        <v>29</v>
      </c>
      <c r="C43" s="7" t="s">
        <v>43</v>
      </c>
      <c r="D43" s="6" t="s">
        <v>11</v>
      </c>
      <c r="E43" s="1">
        <v>389</v>
      </c>
      <c r="F43" s="2">
        <v>390</v>
      </c>
      <c r="G43" s="17">
        <v>394</v>
      </c>
      <c r="H43" s="1">
        <f t="shared" si="15"/>
        <v>391</v>
      </c>
      <c r="I43" s="1">
        <f t="shared" si="16"/>
        <v>13.982131454109563</v>
      </c>
      <c r="J43" s="1">
        <f t="shared" si="17"/>
        <v>3.5759926992607576</v>
      </c>
      <c r="K43" s="17">
        <f t="shared" si="7"/>
        <v>391</v>
      </c>
      <c r="L43" s="18"/>
      <c r="M43" s="18"/>
      <c r="N43" s="20"/>
      <c r="O43" s="18"/>
      <c r="P43" s="18"/>
      <c r="Q43" s="18"/>
      <c r="R43" s="18"/>
    </row>
    <row r="44" spans="2:18" ht="30">
      <c r="B44" s="6">
        <v>30</v>
      </c>
      <c r="C44" s="7" t="s">
        <v>44</v>
      </c>
      <c r="D44" s="6" t="s">
        <v>11</v>
      </c>
      <c r="E44" s="1">
        <v>149</v>
      </c>
      <c r="F44" s="2">
        <v>150</v>
      </c>
      <c r="G44" s="17">
        <v>152</v>
      </c>
      <c r="H44" s="1">
        <f t="shared" si="15"/>
        <v>150.33333333333334</v>
      </c>
      <c r="I44" s="1">
        <f t="shared" si="16"/>
        <v>8.669871202426636</v>
      </c>
      <c r="J44" s="1">
        <f t="shared" si="17"/>
        <v>5.7670983608159432</v>
      </c>
      <c r="K44" s="17">
        <f t="shared" si="7"/>
        <v>150.33333333333334</v>
      </c>
      <c r="L44" s="18"/>
      <c r="M44" s="18"/>
      <c r="N44" s="20"/>
      <c r="O44" s="18"/>
      <c r="P44" s="18"/>
      <c r="Q44" s="18"/>
      <c r="R44" s="18"/>
    </row>
    <row r="45" spans="2:18" ht="30">
      <c r="B45" s="6">
        <v>31</v>
      </c>
      <c r="C45" s="7" t="s">
        <v>45</v>
      </c>
      <c r="D45" s="6" t="s">
        <v>11</v>
      </c>
      <c r="E45" s="1">
        <v>149</v>
      </c>
      <c r="F45" s="2">
        <v>150</v>
      </c>
      <c r="G45" s="17">
        <v>152</v>
      </c>
      <c r="H45" s="1">
        <f t="shared" si="15"/>
        <v>150.33333333333334</v>
      </c>
      <c r="I45" s="1">
        <f t="shared" si="16"/>
        <v>8.669871202426636</v>
      </c>
      <c r="J45" s="1">
        <f t="shared" si="17"/>
        <v>5.7670983608159432</v>
      </c>
      <c r="K45" s="17">
        <f t="shared" si="7"/>
        <v>150.33333333333334</v>
      </c>
      <c r="L45" s="18"/>
      <c r="M45" s="18"/>
      <c r="N45" s="20"/>
      <c r="O45" s="18"/>
      <c r="P45" s="18"/>
      <c r="Q45" s="18"/>
      <c r="R45" s="18"/>
    </row>
    <row r="46" spans="2:18" ht="45">
      <c r="B46" s="6">
        <v>32</v>
      </c>
      <c r="C46" s="7" t="s">
        <v>46</v>
      </c>
      <c r="D46" s="6" t="s">
        <v>11</v>
      </c>
      <c r="E46" s="1">
        <v>389</v>
      </c>
      <c r="F46" s="2">
        <v>390</v>
      </c>
      <c r="G46" s="17">
        <v>395</v>
      </c>
      <c r="H46" s="1">
        <f t="shared" si="15"/>
        <v>391.33333333333331</v>
      </c>
      <c r="I46" s="1">
        <f t="shared" si="16"/>
        <v>13.988090172238191</v>
      </c>
      <c r="J46" s="1">
        <f t="shared" si="17"/>
        <v>3.5744693796179368</v>
      </c>
      <c r="K46" s="17">
        <f t="shared" si="7"/>
        <v>391.33333333333331</v>
      </c>
      <c r="L46" s="18"/>
      <c r="M46" s="18"/>
      <c r="N46" s="20"/>
      <c r="O46" s="18"/>
      <c r="P46" s="18"/>
      <c r="Q46" s="18"/>
      <c r="R46" s="18"/>
    </row>
    <row r="47" spans="2:18" ht="30">
      <c r="B47" s="6">
        <v>33</v>
      </c>
      <c r="C47" s="7" t="s">
        <v>47</v>
      </c>
      <c r="D47" s="6" t="s">
        <v>17</v>
      </c>
      <c r="E47" s="1">
        <v>59</v>
      </c>
      <c r="F47" s="2">
        <v>60</v>
      </c>
      <c r="G47" s="17">
        <v>62</v>
      </c>
      <c r="H47" s="1">
        <f t="shared" si="15"/>
        <v>60.333333333333336</v>
      </c>
      <c r="I47" s="1">
        <f t="shared" si="16"/>
        <v>5.4924190177613603</v>
      </c>
      <c r="J47" s="1">
        <f t="shared" si="17"/>
        <v>9.1034569355160659</v>
      </c>
      <c r="K47" s="17">
        <f t="shared" si="7"/>
        <v>60.333333333333336</v>
      </c>
      <c r="L47" s="18"/>
      <c r="M47" s="18"/>
      <c r="N47" s="20"/>
      <c r="O47" s="18"/>
      <c r="P47" s="18"/>
      <c r="Q47" s="18"/>
      <c r="R47" s="18"/>
    </row>
    <row r="48" spans="2:18" ht="30">
      <c r="B48" s="6">
        <v>34</v>
      </c>
      <c r="C48" s="7" t="s">
        <v>48</v>
      </c>
      <c r="D48" s="6" t="s">
        <v>17</v>
      </c>
      <c r="E48" s="1">
        <v>59</v>
      </c>
      <c r="F48" s="2">
        <v>60</v>
      </c>
      <c r="G48" s="17">
        <v>62</v>
      </c>
      <c r="H48" s="1">
        <f t="shared" si="15"/>
        <v>60.333333333333336</v>
      </c>
      <c r="I48" s="1">
        <f t="shared" si="16"/>
        <v>5.4924190177613603</v>
      </c>
      <c r="J48" s="1">
        <f t="shared" si="17"/>
        <v>9.1034569355160659</v>
      </c>
      <c r="K48" s="17">
        <f t="shared" si="7"/>
        <v>60.333333333333336</v>
      </c>
      <c r="L48" s="18"/>
      <c r="M48" s="18"/>
      <c r="N48" s="20"/>
      <c r="O48" s="18"/>
      <c r="P48" s="18"/>
      <c r="Q48" s="18"/>
      <c r="R48" s="18"/>
    </row>
    <row r="49" spans="2:20" ht="30">
      <c r="B49" s="6">
        <v>35</v>
      </c>
      <c r="C49" s="7" t="s">
        <v>49</v>
      </c>
      <c r="D49" s="6" t="s">
        <v>17</v>
      </c>
      <c r="E49" s="1">
        <v>59</v>
      </c>
      <c r="F49" s="2">
        <v>60</v>
      </c>
      <c r="G49" s="17">
        <v>62</v>
      </c>
      <c r="H49" s="1">
        <f t="shared" si="15"/>
        <v>60.333333333333336</v>
      </c>
      <c r="I49" s="1">
        <f t="shared" si="16"/>
        <v>5.4924190177613603</v>
      </c>
      <c r="J49" s="1">
        <f t="shared" si="17"/>
        <v>9.1034569355160659</v>
      </c>
      <c r="K49" s="17">
        <f t="shared" si="7"/>
        <v>60.333333333333336</v>
      </c>
      <c r="L49" s="18"/>
      <c r="M49" s="18"/>
      <c r="N49" s="20"/>
      <c r="O49" s="18"/>
      <c r="P49" s="18"/>
      <c r="Q49" s="18"/>
      <c r="R49" s="18"/>
    </row>
    <row r="50" spans="2:20">
      <c r="B50" s="6">
        <v>36</v>
      </c>
      <c r="C50" s="7" t="s">
        <v>50</v>
      </c>
      <c r="D50" s="6" t="s">
        <v>24</v>
      </c>
      <c r="E50" s="1">
        <v>296.95999999999998</v>
      </c>
      <c r="F50" s="2">
        <v>300</v>
      </c>
      <c r="G50" s="17">
        <v>302</v>
      </c>
      <c r="H50" s="1">
        <f t="shared" si="15"/>
        <v>299.65333333333336</v>
      </c>
      <c r="I50" s="1">
        <f t="shared" si="16"/>
        <v>12.240370364767019</v>
      </c>
      <c r="J50" s="1">
        <f t="shared" si="17"/>
        <v>4.0848437187751463</v>
      </c>
      <c r="K50" s="17">
        <f t="shared" si="7"/>
        <v>299.65333333333336</v>
      </c>
      <c r="L50" s="18"/>
      <c r="M50" s="18"/>
      <c r="N50" s="20"/>
      <c r="O50" s="18"/>
      <c r="P50" s="18"/>
      <c r="Q50" s="18"/>
      <c r="R50" s="18"/>
    </row>
    <row r="51" spans="2:20">
      <c r="B51" s="6">
        <v>37</v>
      </c>
      <c r="C51" s="7" t="s">
        <v>51</v>
      </c>
      <c r="D51" s="6" t="s">
        <v>24</v>
      </c>
      <c r="E51" s="1">
        <v>911.36</v>
      </c>
      <c r="F51" s="2">
        <v>915</v>
      </c>
      <c r="G51" s="17">
        <v>920</v>
      </c>
      <c r="H51" s="1">
        <f t="shared" si="15"/>
        <v>915.45333333333338</v>
      </c>
      <c r="I51" s="1">
        <f t="shared" si="16"/>
        <v>21.394547592007331</v>
      </c>
      <c r="J51" s="1">
        <f t="shared" si="17"/>
        <v>2.3370440428793748</v>
      </c>
      <c r="K51" s="17">
        <f t="shared" si="7"/>
        <v>915.45333333333338</v>
      </c>
      <c r="L51" s="18"/>
      <c r="M51" s="18"/>
      <c r="N51" s="20"/>
      <c r="O51" s="18"/>
      <c r="P51" s="18"/>
      <c r="Q51" s="18"/>
      <c r="R51" s="18"/>
    </row>
    <row r="52" spans="2:20">
      <c r="B52" s="6">
        <v>38</v>
      </c>
      <c r="C52" s="7" t="s">
        <v>52</v>
      </c>
      <c r="D52" s="6" t="s">
        <v>24</v>
      </c>
      <c r="E52" s="1">
        <v>1320.96</v>
      </c>
      <c r="F52" s="2">
        <v>1330</v>
      </c>
      <c r="G52" s="17">
        <v>1335</v>
      </c>
      <c r="H52" s="1">
        <f t="shared" si="15"/>
        <v>1328.6533333333334</v>
      </c>
      <c r="I52" s="1">
        <f t="shared" si="16"/>
        <v>25.774535236676272</v>
      </c>
      <c r="J52" s="1">
        <f t="shared" si="17"/>
        <v>1.9398991889037727</v>
      </c>
      <c r="K52" s="17">
        <f t="shared" si="7"/>
        <v>1328.6533333333334</v>
      </c>
      <c r="L52" s="18"/>
      <c r="M52" s="18"/>
      <c r="N52" s="20"/>
      <c r="O52" s="18"/>
      <c r="P52" s="18"/>
      <c r="Q52" s="18"/>
      <c r="R52" s="18"/>
    </row>
    <row r="53" spans="2:20" ht="75">
      <c r="B53" s="6">
        <v>39</v>
      </c>
      <c r="C53" s="7" t="s">
        <v>53</v>
      </c>
      <c r="D53" s="6" t="s">
        <v>17</v>
      </c>
      <c r="E53" s="1">
        <v>250</v>
      </c>
      <c r="F53" s="2">
        <v>255</v>
      </c>
      <c r="G53" s="17">
        <v>260</v>
      </c>
      <c r="H53" s="1">
        <f t="shared" si="15"/>
        <v>255</v>
      </c>
      <c r="I53" s="1">
        <f t="shared" si="16"/>
        <v>11.291589790636214</v>
      </c>
      <c r="J53" s="1">
        <f t="shared" si="17"/>
        <v>4.4280744277004764</v>
      </c>
      <c r="K53" s="17">
        <f t="shared" si="7"/>
        <v>255</v>
      </c>
      <c r="L53" s="18"/>
      <c r="M53" s="18"/>
      <c r="N53" s="20"/>
      <c r="O53" s="18"/>
      <c r="P53" s="18"/>
      <c r="Q53" s="18"/>
      <c r="R53" s="18"/>
    </row>
    <row r="54" spans="2:20" ht="75">
      <c r="B54" s="6">
        <v>40</v>
      </c>
      <c r="C54" s="7" t="s">
        <v>54</v>
      </c>
      <c r="D54" s="6" t="s">
        <v>17</v>
      </c>
      <c r="E54" s="1">
        <v>350</v>
      </c>
      <c r="F54" s="2">
        <v>355</v>
      </c>
      <c r="G54" s="17">
        <v>360</v>
      </c>
      <c r="H54" s="1">
        <f t="shared" si="15"/>
        <v>355</v>
      </c>
      <c r="I54" s="1">
        <f t="shared" si="16"/>
        <v>13.322912594474229</v>
      </c>
      <c r="J54" s="1">
        <f t="shared" si="17"/>
        <v>3.7529331252040081</v>
      </c>
      <c r="K54" s="17">
        <f t="shared" si="7"/>
        <v>355</v>
      </c>
      <c r="N54" s="20"/>
      <c r="P54" s="30"/>
      <c r="Q54" s="19"/>
      <c r="S54" s="19"/>
      <c r="T54" s="19"/>
    </row>
    <row r="55" spans="2:20" ht="75">
      <c r="B55" s="6">
        <v>41</v>
      </c>
      <c r="C55" s="7" t="s">
        <v>55</v>
      </c>
      <c r="D55" s="6" t="s">
        <v>17</v>
      </c>
      <c r="E55" s="1">
        <v>400</v>
      </c>
      <c r="F55" s="2">
        <v>410</v>
      </c>
      <c r="G55" s="17">
        <v>430</v>
      </c>
      <c r="H55" s="1">
        <f t="shared" si="15"/>
        <v>413.33333333333331</v>
      </c>
      <c r="I55" s="1">
        <f t="shared" si="16"/>
        <v>14.375905768565216</v>
      </c>
      <c r="J55" s="1">
        <f t="shared" si="17"/>
        <v>3.4780417182012622</v>
      </c>
      <c r="K55" s="17">
        <f t="shared" si="7"/>
        <v>413.33333333333331</v>
      </c>
      <c r="N55" s="20"/>
      <c r="Q55" s="19"/>
      <c r="T55" s="19"/>
    </row>
    <row r="56" spans="2:20" ht="144.75" customHeight="1">
      <c r="B56" s="31" t="s">
        <v>66</v>
      </c>
      <c r="C56" s="31"/>
      <c r="D56" s="31"/>
      <c r="E56" s="31"/>
      <c r="F56" s="31"/>
      <c r="G56" s="31"/>
      <c r="H56" s="31"/>
      <c r="I56" s="31"/>
      <c r="J56" s="31"/>
      <c r="K56" s="31"/>
    </row>
    <row r="58" spans="2:20" ht="48.95" customHeight="1">
      <c r="C58" s="10" t="s">
        <v>7</v>
      </c>
      <c r="D58" s="10"/>
      <c r="E58" s="10"/>
      <c r="F58" s="10"/>
      <c r="G58" s="10"/>
      <c r="H58" s="10"/>
      <c r="I58" s="10"/>
      <c r="J58" s="10"/>
    </row>
    <row r="60" spans="2:20">
      <c r="G60" s="32"/>
    </row>
  </sheetData>
  <mergeCells count="10">
    <mergeCell ref="B9:J9"/>
    <mergeCell ref="B56:K56"/>
    <mergeCell ref="B4:K4"/>
    <mergeCell ref="C58:J58"/>
    <mergeCell ref="C2:J2"/>
    <mergeCell ref="B29:J29"/>
    <mergeCell ref="B24:J24"/>
    <mergeCell ref="B37:J37"/>
    <mergeCell ref="B11:J11"/>
    <mergeCell ref="B10:J10"/>
  </mergeCells>
  <pageMargins left="0.7" right="0.7" top="0.75" bottom="0.75" header="0.3" footer="0.3"/>
  <pageSetup paperSize="9" scale="57" fitToHeight="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W1-KT-340</cp:lastModifiedBy>
  <cp:lastPrinted>2026-07-30T07:39:16Z</cp:lastPrinted>
  <dcterms:created xsi:type="dcterms:W3CDTF">2022-10-13T14:02:30Z</dcterms:created>
  <dcterms:modified xsi:type="dcterms:W3CDTF">2026-07-30T09:35:02Z</dcterms:modified>
</cp:coreProperties>
</file>