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740" windowHeight="10290"/>
  </bookViews>
  <sheets>
    <sheet name="Расчет цены" sheetId="2" r:id="rId1"/>
    <sheet name="Лист 2" sheetId="3" r:id="rId2"/>
  </sheets>
  <calcPr calcId="145621"/>
</workbook>
</file>

<file path=xl/calcChain.xml><?xml version="1.0" encoding="utf-8"?>
<calcChain xmlns="http://schemas.openxmlformats.org/spreadsheetml/2006/main">
  <c r="J8" i="2" l="1"/>
  <c r="K8" i="2" s="1"/>
  <c r="L8" i="2" s="1"/>
  <c r="M8" i="2"/>
  <c r="N8" i="2" s="1"/>
  <c r="O8" i="2" s="1"/>
  <c r="P8" i="2" s="1"/>
  <c r="I9" i="2" s="1"/>
</calcChain>
</file>

<file path=xl/sharedStrings.xml><?xml version="1.0" encoding="utf-8"?>
<sst xmlns="http://schemas.openxmlformats.org/spreadsheetml/2006/main" count="32" uniqueCount="32">
  <si>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</si>
  <si>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</si>
  <si>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</si>
  <si>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</si>
  <si>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</si>
  <si>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</si>
  <si>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</si>
  <si>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</si>
  <si>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</si>
  <si>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рублей</t>
  </si>
  <si>
    <t>ОКПД2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</si>
  <si>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Минэкономразвития РФ от 02.10.2013 №567</t>
  </si>
  <si>
    <t>(объект закупки)</t>
  </si>
  <si>
    <t>Однородность совокупности значений выявленных цен, используемых в расчете</t>
  </si>
  <si>
    <r>
      <rPr>
        <b/>
        <sz val="10"/>
        <color indexed="8"/>
        <rFont val="Times New Roman"/>
        <family val="1"/>
        <charset val="204"/>
      </rPr>
      <t>Расчет 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</si>
  <si>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Цена, определяемая методом сопоставимых рыночных цен (анализа рынка)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</si>
  <si>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</si>
  <si>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В результате проведенного анализа рынка и расчета Н(М)ЦК составляет:</t>
  </si>
  <si>
    <t>Ценовая информация 
(руб./ед.изм.)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</si>
  <si>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</si>
  <si>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</si>
  <si>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№ п/п</t>
  </si>
  <si>
    <r>
      <t xml:space="preserve">КП № 1 </t>
    </r>
    <r>
      <rPr>
        <sz val="10"/>
        <color indexed="8"/>
        <rFont val="Times New Roman"/>
        <family val="1"/>
        <charset val="204"/>
      </rPr>
      <t>)</t>
    </r>
  </si>
  <si>
    <t xml:space="preserve">КП № 2 </t>
  </si>
  <si>
    <t xml:space="preserve">КП № 3 </t>
  </si>
  <si>
    <t xml:space="preserve"> </t>
  </si>
  <si>
    <t>шт.</t>
  </si>
  <si>
    <t>Таким образом начальная (максимальная) цена контракта составляет 540,02 рублей.</t>
  </si>
  <si>
    <r>
      <t>Дата подготовки обоснования НМЦК:</t>
    </r>
    <r>
      <rPr>
        <u/>
        <sz val="12"/>
        <color indexed="8"/>
        <rFont val="Times New Roman"/>
        <family val="1"/>
        <charset val="204"/>
      </rPr>
      <t>________26.06.2026______________________________________</t>
    </r>
  </si>
  <si>
    <t>Рамка (21х30)</t>
  </si>
  <si>
    <t>25.99.24.120</t>
  </si>
  <si>
    <t>Рамки для грамот и дипломов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</si>
</sst>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/>
    <xf numFmtId="0" fontId="8" fillId="2" borderId="0" xfId="0" applyFont="1" applyFill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8" fillId="0" borderId="0" xfId="0" applyFont="1" applyFill="1" applyAlignment="1">
      <alignment horizontal="center" vertical="top"/>
    </xf>
    <xf numFmtId="0" fontId="14" fillId="0" borderId="3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952500</xdr:rowOff>
    </xdr:from>
    <xdr:to>
      <xdr:col>12</xdr:col>
      <xdr:colOff>0</xdr:colOff>
      <xdr:row>6</xdr:row>
      <xdr:rowOff>1304925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923925</xdr:rowOff>
    </xdr:from>
    <xdr:to>
      <xdr:col>10</xdr:col>
      <xdr:colOff>1019175</xdr:colOff>
      <xdr:row>6</xdr:row>
      <xdr:rowOff>1362075</xdr:rowOff>
    </xdr:to>
    <xdr:pic>
      <xdr:nvPicPr>
        <xdr:cNvPr id="2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1600200</xdr:rowOff>
    </xdr:from>
    <xdr:to>
      <xdr:col>12</xdr:col>
      <xdr:colOff>1504950</xdr:colOff>
      <xdr:row>6</xdr:row>
      <xdr:rowOff>1962150</xdr:rowOff>
    </xdr:to>
    <xdr:pic>
      <xdr:nvPicPr>
        <xdr:cNvPr id="2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1400175</xdr:rowOff>
    </xdr:from>
    <xdr:to>
      <xdr:col>12</xdr:col>
      <xdr:colOff>419100</xdr:colOff>
      <xdr:row>6</xdr:row>
      <xdr:rowOff>1628775</xdr:rowOff>
    </xdr:to>
    <xdr:pic>
      <xdr:nvPicPr>
        <xdr:cNvPr id="210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709084</xdr:colOff>
      <xdr:row>9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117417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view="pageBreakPreview" zoomScale="90" zoomScaleSheetLayoutView="90" workbookViewId="0">
      <selection activeCell="A2" sqref="A2:P2"/>
    </sheetView>
  </sheetViews>
  <sheetFormatPr defaultColWidth="9.140625" defaultRowHeight="12.75" x14ac:dyDescent="0.2"/>
  <cols>
    <col min="1" max="1" width="5.42578125" style="5" customWidth="1"/>
    <col min="2" max="2" width="41.28515625" style="1" customWidth="1"/>
    <col min="3" max="3" width="5.85546875" style="1" customWidth="1"/>
    <col min="4" max="4" width="7" style="1" customWidth="1"/>
    <col min="5" max="5" width="12.85546875" style="1" customWidth="1"/>
    <col min="6" max="6" width="12.28515625" style="1" customWidth="1"/>
    <col min="7" max="8" width="11.7109375" style="1" customWidth="1"/>
    <col min="9" max="9" width="16.7109375" style="1" customWidth="1"/>
    <col min="10" max="10" width="15.5703125" style="1" customWidth="1"/>
    <col min="11" max="11" width="15.42578125" style="1" customWidth="1"/>
    <col min="12" max="12" width="14.28515625" style="1" customWidth="1"/>
    <col min="13" max="13" width="25.85546875" style="1" customWidth="1"/>
    <col min="14" max="14" width="12" style="1" customWidth="1"/>
    <col min="15" max="15" width="10.42578125" style="1" customWidth="1"/>
    <col min="16" max="16" width="21" style="1" customWidth="1"/>
    <col min="17" max="16384" width="9.140625" style="1"/>
  </cols>
  <sheetData>
    <row r="1" spans="1:16" s="7" customFormat="1" ht="44.25" customHeight="1" x14ac:dyDescent="0.3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7" customFormat="1" ht="30" customHeight="1" x14ac:dyDescent="0.3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7" customFormat="1" ht="21.75" customHeight="1" x14ac:dyDescent="0.3">
      <c r="A3" s="47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18.7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s="7" customFormat="1" ht="57" customHeight="1" x14ac:dyDescent="0.3">
      <c r="A5" s="48" t="s">
        <v>11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39" customHeight="1" x14ac:dyDescent="0.2">
      <c r="A6" s="54" t="s">
        <v>21</v>
      </c>
      <c r="B6" s="39" t="s">
        <v>1</v>
      </c>
      <c r="C6" s="39" t="s">
        <v>0</v>
      </c>
      <c r="D6" s="39" t="s">
        <v>2</v>
      </c>
      <c r="E6" s="39" t="s">
        <v>10</v>
      </c>
      <c r="F6" s="41" t="s">
        <v>18</v>
      </c>
      <c r="G6" s="42"/>
      <c r="H6" s="42"/>
      <c r="I6" s="6"/>
      <c r="J6" s="43" t="s">
        <v>13</v>
      </c>
      <c r="K6" s="44"/>
      <c r="L6" s="45"/>
      <c r="M6" s="36" t="s">
        <v>15</v>
      </c>
      <c r="N6" s="37"/>
      <c r="O6" s="37"/>
      <c r="P6" s="38"/>
    </row>
    <row r="7" spans="1:16" ht="159" customHeight="1" x14ac:dyDescent="0.2">
      <c r="A7" s="55"/>
      <c r="B7" s="40"/>
      <c r="C7" s="40"/>
      <c r="D7" s="40"/>
      <c r="E7" s="40"/>
      <c r="F7" s="13" t="s">
        <v>22</v>
      </c>
      <c r="G7" s="13" t="s">
        <v>23</v>
      </c>
      <c r="H7" s="13" t="s">
        <v>24</v>
      </c>
      <c r="I7" s="3" t="s">
        <v>6</v>
      </c>
      <c r="J7" s="2" t="s">
        <v>5</v>
      </c>
      <c r="K7" s="2" t="s">
        <v>3</v>
      </c>
      <c r="L7" s="4" t="s">
        <v>4</v>
      </c>
      <c r="M7" s="11" t="s">
        <v>14</v>
      </c>
      <c r="N7" s="16" t="s">
        <v>8</v>
      </c>
      <c r="O7" s="14" t="s">
        <v>19</v>
      </c>
      <c r="P7" s="14" t="s">
        <v>20</v>
      </c>
    </row>
    <row r="8" spans="1:16" s="8" customFormat="1" ht="15.75" x14ac:dyDescent="0.25">
      <c r="A8" s="20">
        <v>1</v>
      </c>
      <c r="B8" s="27" t="s">
        <v>29</v>
      </c>
      <c r="C8" s="18" t="s">
        <v>26</v>
      </c>
      <c r="D8" s="12">
        <v>2</v>
      </c>
      <c r="E8" s="18" t="s">
        <v>30</v>
      </c>
      <c r="F8" s="19">
        <v>263</v>
      </c>
      <c r="G8" s="32">
        <v>261.7</v>
      </c>
      <c r="H8" s="32">
        <v>285.35000000000002</v>
      </c>
      <c r="I8" s="9" t="s">
        <v>7</v>
      </c>
      <c r="J8" s="9">
        <f t="shared" ref="J8" si="0">AVERAGE(F8:H8)</f>
        <v>270.01666666666671</v>
      </c>
      <c r="K8" s="10">
        <f t="shared" ref="K8" si="1">SQRT(((SUM((POWER(G8-J8,2)),(POWER(F8-J8,2)))/(COLUMNS(F8:H8)-1))))</f>
        <v>7.6941716758711918</v>
      </c>
      <c r="L8" s="10">
        <f t="shared" ref="L8" si="2">K8/J8*100</f>
        <v>2.8495173171549375</v>
      </c>
      <c r="M8" s="15">
        <f t="shared" ref="M8" si="3">((D8/3)*(SUM(F8:H8)))</f>
        <v>540.0333333333333</v>
      </c>
      <c r="N8" s="17">
        <f t="shared" ref="N8" si="4">M8/D8</f>
        <v>270.01666666666665</v>
      </c>
      <c r="O8" s="19">
        <f t="shared" ref="O8" si="5">ROUNDDOWN(N8,2)</f>
        <v>270.01</v>
      </c>
      <c r="P8" s="22">
        <f>O8*D8</f>
        <v>540.02</v>
      </c>
    </row>
    <row r="9" spans="1:16" s="8" customFormat="1" ht="15.75" x14ac:dyDescent="0.25">
      <c r="A9" s="30" t="s">
        <v>17</v>
      </c>
      <c r="B9" s="23"/>
      <c r="C9" s="23"/>
      <c r="D9" s="23"/>
      <c r="E9" s="23"/>
      <c r="F9" s="23"/>
      <c r="G9" s="23"/>
      <c r="H9" s="23"/>
      <c r="I9" s="21">
        <f>SUM(P8:P8)</f>
        <v>540.02</v>
      </c>
      <c r="J9" s="23" t="s">
        <v>9</v>
      </c>
      <c r="K9" s="23"/>
      <c r="L9" s="23"/>
      <c r="M9" s="23"/>
      <c r="N9" s="23"/>
      <c r="O9" s="23"/>
      <c r="P9" s="29"/>
    </row>
    <row r="10" spans="1:16" s="24" customFormat="1" ht="21" customHeight="1" x14ac:dyDescent="0.2">
      <c r="A10" s="3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4.5" customHeight="1" x14ac:dyDescent="0.25">
      <c r="A11" s="5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s="25" customFormat="1" ht="27.75" customHeight="1" x14ac:dyDescent="0.25">
      <c r="A12" s="56" t="s">
        <v>27</v>
      </c>
      <c r="B12" s="57"/>
      <c r="C12" s="57"/>
      <c r="D12" s="57"/>
      <c r="E12" s="57"/>
      <c r="F12" s="57"/>
      <c r="G12" s="57"/>
      <c r="H12" s="57"/>
      <c r="I12" s="57"/>
      <c r="J12" s="1"/>
      <c r="K12" s="1"/>
      <c r="L12" s="1"/>
      <c r="M12" s="1"/>
      <c r="N12" s="1"/>
      <c r="O12" s="1"/>
      <c r="P12" s="1"/>
    </row>
    <row r="13" spans="1:16" ht="15.75" x14ac:dyDescent="0.25">
      <c r="A13" s="26" t="s">
        <v>25</v>
      </c>
    </row>
    <row r="14" spans="1:16" s="33" customFormat="1" ht="15.75" x14ac:dyDescent="0.25">
      <c r="A14" s="51" t="s">
        <v>28</v>
      </c>
      <c r="B14" s="52"/>
      <c r="C14" s="52"/>
      <c r="D14" s="52"/>
      <c r="E14" s="52"/>
      <c r="F14" s="52"/>
      <c r="G14" s="52"/>
      <c r="H14" s="52"/>
    </row>
    <row r="15" spans="1:16" ht="26.25" customHeight="1" x14ac:dyDescent="0.25">
      <c r="A15" s="49"/>
      <c r="B15" s="50"/>
      <c r="C15" s="50"/>
      <c r="D15" s="50"/>
      <c r="E15" s="50"/>
      <c r="F15" s="50"/>
    </row>
    <row r="16" spans="1:16" ht="15.75" x14ac:dyDescent="0.25">
      <c r="A16" s="28"/>
    </row>
    <row r="17" spans="1:1" x14ac:dyDescent="0.2">
      <c r="A17" s="24"/>
    </row>
  </sheetData>
  <mergeCells count="17">
    <mergeCell ref="A15:F15"/>
    <mergeCell ref="A14:H14"/>
    <mergeCell ref="A11:P11"/>
    <mergeCell ref="B6:B7"/>
    <mergeCell ref="A6:A7"/>
    <mergeCell ref="A12:I12"/>
    <mergeCell ref="A1:P1"/>
    <mergeCell ref="A4:P4"/>
    <mergeCell ref="M6:P6"/>
    <mergeCell ref="C6:C7"/>
    <mergeCell ref="D6:D7"/>
    <mergeCell ref="F6:H6"/>
    <mergeCell ref="J6:L6"/>
    <mergeCell ref="E6:E7"/>
    <mergeCell ref="A2:P2"/>
    <mergeCell ref="A3:P3"/>
    <mergeCell ref="A5:P5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41" sqref="B41"/>
    </sheetView>
  </sheetViews>
  <sheetFormatPr defaultRowHeight="15" x14ac:dyDescent="0.25"/>
  <sheetData/>
  <pageMargins left="0.7" right="0.7" top="0.75" bottom="0.75" header="0.3" footer="0.3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К.А.</dc:creator>
  <cp:lastModifiedBy>Савельева К.А.</cp:lastModifiedBy>
  <cp:lastPrinted>2026-06-26T08:37:19Z</cp:lastPrinted>
  <dcterms:created xsi:type="dcterms:W3CDTF">2014-01-15T18:15:09Z</dcterms:created>
  <dcterms:modified xsi:type="dcterms:W3CDTF">2026-06-26T08:38:17Z</dcterms:modified>
</cp:coreProperties>
</file>