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h_ga\Desktop\МОИ ДОКУМЕНТЫ\44-фз  2026\Закупки ЕАТ\Цемент, краска, электроды, круги отрезные\"/>
    </mc:Choice>
  </mc:AlternateContent>
  <xr:revisionPtr revIDLastSave="0" documentId="13_ncr:1_{E235F7F1-9AB0-4B9D-8902-40675520F2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definedNames>
    <definedName name="_xlnm._FilterDatabase" localSheetId="0" hidden="1">НМЦК!$A$10:$M$18</definedName>
    <definedName name="_xlnm.Print_Area" localSheetId="0">НМЦК!$A$1:$N$22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L14" i="1"/>
  <c r="K14" i="1"/>
  <c r="J14" i="1"/>
  <c r="I14" i="1"/>
  <c r="I12" i="1"/>
  <c r="L13" i="1"/>
  <c r="M13" i="1" s="1"/>
  <c r="L15" i="1"/>
  <c r="M15" i="1" s="1"/>
  <c r="J13" i="1"/>
  <c r="J15" i="1"/>
  <c r="I13" i="1"/>
  <c r="I15" i="1"/>
  <c r="L12" i="1"/>
  <c r="K15" i="1" l="1"/>
  <c r="K13" i="1"/>
  <c r="M12" i="1"/>
  <c r="M16" i="1" s="1"/>
  <c r="J12" i="1"/>
  <c r="K12" i="1" l="1"/>
  <c r="I17" i="1" l="1"/>
</calcChain>
</file>

<file path=xl/sharedStrings.xml><?xml version="1.0" encoding="utf-8"?>
<sst xmlns="http://schemas.openxmlformats.org/spreadsheetml/2006/main" count="37" uniqueCount="34">
  <si>
    <t>ОБОСНОВАНИЕ НАЧАЛЬНОЙ (МАКСИМАЛЬНОЙ) ЦЕНЫ КОНТРАКТА</t>
  </si>
  <si>
    <t>см. Табл.1 Расчет начальной (максимальной) цены контракта.</t>
  </si>
  <si>
    <t>Кол-во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</si>
  <si>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</si>
  <si>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</si>
  <si>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Среднее квадратичное отклонение</t>
  </si>
  <si>
    <t>№ п/п</t>
  </si>
  <si>
    <t>В результате проведенного расчета Н(М)ЦК контракта составила:</t>
  </si>
  <si>
    <t xml:space="preserve">Коэффициент вариации цены не превышает 33 %, т.о. совокупность цен считается однородной </t>
  </si>
  <si>
    <t>Н(М)ЦК контракта в руб.</t>
  </si>
  <si>
    <t>Ед. изм.</t>
  </si>
  <si>
    <t>Валюта, используемая для формирования цены контракта и расчетов с поставщиком (подрядчиком, исполнителем) - Российский рубль</t>
  </si>
  <si>
    <t>Табл. 1</t>
  </si>
  <si>
    <t xml:space="preserve">Во избежание сговора участников размещения заказа и нарушения ст. 11 № 135-ФЗ «О защите конкуренции», Заказчик не указывает сведения о потенциальных поставщиках, сделавших коммерческие предложения, данные сведения хранятся у Заказчика  </t>
  </si>
  <si>
    <t>Ценовые предложения (руб./ед.изм.)</t>
  </si>
  <si>
    <t xml:space="preserve">Средняя арифметическая цена за единицу
     &lt;ц&gt; </t>
  </si>
  <si>
    <t xml:space="preserve">Наименование </t>
  </si>
  <si>
    <r>
      <t xml:space="preserve">коэффициент вариации цен 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</si>
  <si>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                                </t>
    </r>
  </si>
  <si>
    <r>
      <t xml:space="preserve">Начальная (максимальная) цена контракта рассчитана с применением метода </t>
    </r>
    <r>
      <rPr>
        <b/>
        <i/>
        <sz val="11"/>
        <rFont val="Times New Roman"/>
        <family val="1"/>
        <charset val="204"/>
      </rPr>
      <t>сопоставимых рыночных цен</t>
    </r>
    <r>
      <rPr>
        <sz val="11"/>
        <rFont val="Times New Roman"/>
        <family val="1"/>
        <charset val="204"/>
      </rPr>
      <t xml:space="preserve"> (анализа рынка), </t>
    </r>
  </si>
  <si>
    <t xml:space="preserve"> Расчет начальной (максимальной) цены контракта
на  поставку форменного обмундирования.</t>
  </si>
  <si>
    <t>ОКПД2</t>
  </si>
  <si>
    <t xml:space="preserve">№ 1 </t>
  </si>
  <si>
    <t xml:space="preserve"> № 2 </t>
  </si>
  <si>
    <t xml:space="preserve"> № 3 </t>
  </si>
  <si>
    <t>шт</t>
  </si>
  <si>
    <t>23.51.12.110</t>
  </si>
  <si>
    <t>Цемент MAГМА EXTRA ЦЕМ I 42.5H 50кг. ГОСТ 31108-2020</t>
  </si>
  <si>
    <t>Эмаль ПФ-115 FARBITEX темно-серая 2,7кг</t>
  </si>
  <si>
    <t>Круг отрезной по металлу (125х1 2х22мм)</t>
  </si>
  <si>
    <t>Электроды GOODEL МР-3 3.0х350мм, 1 кг</t>
  </si>
  <si>
    <t>20.30.11.120</t>
  </si>
  <si>
    <t>23.91.11.150</t>
  </si>
  <si>
    <t>25.93.15.120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</si>
</sst>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  <xf numFmtId="2" fontId="7" fillId="2" borderId="0" xfId="0" applyNumberFormat="1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vertical="center" wrapText="1"/>
    </xf>
    <xf numFmtId="4" fontId="7" fillId="2" borderId="0" xfId="0" applyNumberFormat="1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1">
    <dxf>
      <font>
        <strike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1044465</xdr:colOff>
      <xdr:row>10</xdr:row>
      <xdr:rowOff>476229</xdr:rowOff>
    </xdr:from>
    <xdr:to>
      <xdr:col>9</xdr:col>
      <xdr:colOff>847397</xdr:colOff>
      <xdr:row>10</xdr:row>
      <xdr:rowOff>933429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8655" y="2808212"/>
          <a:ext cx="86053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10</xdr:row>
      <xdr:rowOff>1085850</xdr:rowOff>
    </xdr:from>
    <xdr:to>
      <xdr:col>10</xdr:col>
      <xdr:colOff>533400</xdr:colOff>
      <xdr:row>10</xdr:row>
      <xdr:rowOff>1876425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53125" y="2457450"/>
          <a:ext cx="7905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10</xdr:row>
      <xdr:rowOff>573985</xdr:rowOff>
    </xdr:from>
    <xdr:to>
      <xdr:col>12</xdr:col>
      <xdr:colOff>6569</xdr:colOff>
      <xdr:row>10</xdr:row>
      <xdr:rowOff>897835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0224" y="2905968"/>
          <a:ext cx="91965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11</xdr:row>
      <xdr:rowOff>1085850</xdr:rowOff>
    </xdr:from>
    <xdr:to>
      <xdr:col>10</xdr:col>
      <xdr:colOff>533400</xdr:colOff>
      <xdr:row>11</xdr:row>
      <xdr:rowOff>1876425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11</xdr:row>
      <xdr:rowOff>1085850</xdr:rowOff>
    </xdr:from>
    <xdr:to>
      <xdr:col>10</xdr:col>
      <xdr:colOff>533400</xdr:colOff>
      <xdr:row>11</xdr:row>
      <xdr:rowOff>1876425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6A755D3E-B712-46D9-A82E-FC033CF2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12</xdr:row>
      <xdr:rowOff>1085850</xdr:rowOff>
    </xdr:from>
    <xdr:to>
      <xdr:col>10</xdr:col>
      <xdr:colOff>533400</xdr:colOff>
      <xdr:row>12</xdr:row>
      <xdr:rowOff>1876425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C3E8622-A3D9-4919-BAB6-4C1B0135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509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12</xdr:row>
      <xdr:rowOff>1085850</xdr:rowOff>
    </xdr:from>
    <xdr:to>
      <xdr:col>10</xdr:col>
      <xdr:colOff>533400</xdr:colOff>
      <xdr:row>12</xdr:row>
      <xdr:rowOff>1876425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F1D5E1FC-4186-42A2-9B7C-27B19AC5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14</xdr:row>
      <xdr:rowOff>1085850</xdr:rowOff>
    </xdr:from>
    <xdr:to>
      <xdr:col>10</xdr:col>
      <xdr:colOff>533400</xdr:colOff>
      <xdr:row>14</xdr:row>
      <xdr:rowOff>1876425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B4602E6-F182-43C0-AAF9-9EC371CCC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509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14</xdr:row>
      <xdr:rowOff>1085850</xdr:rowOff>
    </xdr:from>
    <xdr:to>
      <xdr:col>10</xdr:col>
      <xdr:colOff>533400</xdr:colOff>
      <xdr:row>14</xdr:row>
      <xdr:rowOff>1876425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C0F911E-0BD4-4D16-B84C-BA966BE2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509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14</xdr:row>
      <xdr:rowOff>1085850</xdr:rowOff>
    </xdr:from>
    <xdr:to>
      <xdr:col>10</xdr:col>
      <xdr:colOff>533400</xdr:colOff>
      <xdr:row>14</xdr:row>
      <xdr:rowOff>1876425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ED890B70-DE18-447F-BE10-0CA79A57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13</xdr:row>
      <xdr:rowOff>1085850</xdr:rowOff>
    </xdr:from>
    <xdr:to>
      <xdr:col>10</xdr:col>
      <xdr:colOff>533400</xdr:colOff>
      <xdr:row>13</xdr:row>
      <xdr:rowOff>1876425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D142B6B6-68A4-4AB8-8F3F-C0154D5E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890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13</xdr:row>
      <xdr:rowOff>1085850</xdr:rowOff>
    </xdr:from>
    <xdr:to>
      <xdr:col>10</xdr:col>
      <xdr:colOff>533400</xdr:colOff>
      <xdr:row>13</xdr:row>
      <xdr:rowOff>1876425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BEDFE5F4-09AC-4611-9489-3A3F4111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890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topLeftCell="A4" zoomScale="115" zoomScaleNormal="115" workbookViewId="0">
      <selection activeCell="E25" sqref="E25"/>
    </sheetView>
  </sheetViews>
  <sheetFormatPr defaultRowHeight="15" x14ac:dyDescent="0.25"/>
  <cols>
    <col min="1" max="1" width="11.42578125" style="7" bestFit="1" customWidth="1"/>
    <col min="2" max="2" width="11.42578125" style="7" customWidth="1"/>
    <col min="3" max="3" width="42.85546875" style="3" bestFit="1" customWidth="1"/>
    <col min="4" max="4" width="13.42578125" style="7" bestFit="1" customWidth="1"/>
    <col min="5" max="5" width="12.42578125" style="7" customWidth="1"/>
    <col min="6" max="8" width="8.85546875" style="8" customWidth="1"/>
    <col min="9" max="9" width="15.85546875" style="7" customWidth="1"/>
    <col min="10" max="10" width="13" style="7" customWidth="1"/>
    <col min="11" max="11" width="15.42578125" style="7" customWidth="1"/>
    <col min="12" max="12" width="13.7109375" style="7" bestFit="1" customWidth="1"/>
    <col min="13" max="13" width="13.85546875" style="7" bestFit="1" customWidth="1"/>
    <col min="14" max="16384" width="9.140625" style="7"/>
  </cols>
  <sheetData>
    <row r="1" spans="1:13" x14ac:dyDescent="0.25">
      <c r="K1" s="29"/>
      <c r="L1" s="29"/>
      <c r="M1" s="29"/>
    </row>
    <row r="2" spans="1:13" x14ac:dyDescent="0.25">
      <c r="J2" s="19"/>
      <c r="K2" s="3"/>
      <c r="L2" s="27"/>
      <c r="M2" s="27"/>
    </row>
    <row r="3" spans="1:13" x14ac:dyDescent="0.25">
      <c r="C3" s="33" t="s">
        <v>0</v>
      </c>
      <c r="D3" s="33"/>
      <c r="E3" s="33"/>
      <c r="F3" s="33"/>
      <c r="G3" s="33"/>
      <c r="H3" s="33"/>
      <c r="I3" s="33"/>
      <c r="J3" s="33"/>
      <c r="K3" s="33"/>
      <c r="L3" s="33"/>
    </row>
    <row r="5" spans="1:13" x14ac:dyDescent="0.25">
      <c r="C5" s="27" t="s">
        <v>19</v>
      </c>
      <c r="D5" s="27"/>
      <c r="E5" s="27"/>
      <c r="F5" s="27"/>
      <c r="G5" s="27"/>
      <c r="H5" s="27"/>
      <c r="I5" s="27"/>
      <c r="J5" s="27"/>
      <c r="K5" s="27"/>
      <c r="L5" s="27"/>
    </row>
    <row r="6" spans="1:13" x14ac:dyDescent="0.25"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</row>
    <row r="8" spans="1:13" ht="18.75" x14ac:dyDescent="0.3">
      <c r="C8" s="34" t="s">
        <v>20</v>
      </c>
      <c r="D8" s="34"/>
      <c r="E8" s="34"/>
      <c r="F8" s="34"/>
      <c r="G8" s="34"/>
      <c r="H8" s="34"/>
      <c r="I8" s="34"/>
      <c r="J8" s="34"/>
      <c r="K8" s="34"/>
      <c r="L8" s="34"/>
    </row>
    <row r="9" spans="1:13" ht="15" customHeight="1" x14ac:dyDescent="0.25">
      <c r="C9" s="35"/>
      <c r="D9" s="35"/>
      <c r="E9" s="35"/>
      <c r="F9" s="35"/>
      <c r="G9" s="35"/>
      <c r="H9" s="35"/>
      <c r="I9" s="35"/>
      <c r="J9" s="35"/>
      <c r="K9" s="35"/>
      <c r="M9" s="9" t="s">
        <v>12</v>
      </c>
    </row>
    <row r="10" spans="1:13" ht="60" customHeight="1" x14ac:dyDescent="0.25">
      <c r="A10" s="25" t="s">
        <v>6</v>
      </c>
      <c r="B10" s="5"/>
      <c r="C10" s="25" t="s">
        <v>16</v>
      </c>
      <c r="D10" s="25" t="s">
        <v>10</v>
      </c>
      <c r="E10" s="25" t="s">
        <v>2</v>
      </c>
      <c r="F10" s="36" t="s">
        <v>14</v>
      </c>
      <c r="G10" s="36"/>
      <c r="H10" s="36"/>
      <c r="I10" s="37" t="s">
        <v>3</v>
      </c>
      <c r="J10" s="37"/>
      <c r="K10" s="37"/>
      <c r="L10" s="25" t="s">
        <v>4</v>
      </c>
      <c r="M10" s="25"/>
    </row>
    <row r="11" spans="1:13" ht="76.5" x14ac:dyDescent="0.25">
      <c r="A11" s="25"/>
      <c r="B11" s="5" t="s">
        <v>21</v>
      </c>
      <c r="C11" s="25"/>
      <c r="D11" s="25"/>
      <c r="E11" s="25"/>
      <c r="F11" s="18" t="s">
        <v>22</v>
      </c>
      <c r="G11" s="18" t="s">
        <v>23</v>
      </c>
      <c r="H11" s="18" t="s">
        <v>24</v>
      </c>
      <c r="I11" s="1" t="s">
        <v>15</v>
      </c>
      <c r="J11" s="1" t="s">
        <v>5</v>
      </c>
      <c r="K11" s="1" t="s">
        <v>17</v>
      </c>
      <c r="L11" s="2" t="s">
        <v>18</v>
      </c>
      <c r="M11" s="5" t="s">
        <v>9</v>
      </c>
    </row>
    <row r="12" spans="1:13" ht="30" x14ac:dyDescent="0.25">
      <c r="A12" s="12">
        <v>1</v>
      </c>
      <c r="B12" s="17" t="s">
        <v>26</v>
      </c>
      <c r="C12" s="20" t="s">
        <v>27</v>
      </c>
      <c r="D12" s="16" t="s">
        <v>25</v>
      </c>
      <c r="E12" s="15">
        <v>3</v>
      </c>
      <c r="F12" s="13">
        <v>579</v>
      </c>
      <c r="G12" s="13">
        <v>650</v>
      </c>
      <c r="H12" s="14">
        <v>600</v>
      </c>
      <c r="I12" s="15">
        <f>ROUND(AVERAGE(F12:H12),2)</f>
        <v>609.66999999999996</v>
      </c>
      <c r="J12" s="15">
        <f t="shared" ref="J12:J15" si="0">STDEV(F12:H12)</f>
        <v>36.473734842120749</v>
      </c>
      <c r="K12" s="15">
        <f t="shared" ref="K12:K15" si="1">J12/I12*100</f>
        <v>5.9825372483672732</v>
      </c>
      <c r="L12" s="15">
        <f t="shared" ref="L12:L15" si="2">ROUND(((1/3)*(SUM(F12:H12))),2)</f>
        <v>609.66999999999996</v>
      </c>
      <c r="M12" s="15">
        <f t="shared" ref="M12:M15" si="3">ROUND((L12*E12),2)</f>
        <v>1829.01</v>
      </c>
    </row>
    <row r="13" spans="1:13" x14ac:dyDescent="0.25">
      <c r="A13" s="12">
        <v>2</v>
      </c>
      <c r="B13" s="17" t="s">
        <v>31</v>
      </c>
      <c r="C13" s="20" t="s">
        <v>28</v>
      </c>
      <c r="D13" s="16" t="s">
        <v>25</v>
      </c>
      <c r="E13" s="15">
        <v>2</v>
      </c>
      <c r="F13" s="13">
        <v>821</v>
      </c>
      <c r="G13" s="13">
        <v>900</v>
      </c>
      <c r="H13" s="14">
        <v>850</v>
      </c>
      <c r="I13" s="15">
        <f t="shared" ref="I13:I15" si="4">ROUND(AVERAGE(F13:H13),2)</f>
        <v>857</v>
      </c>
      <c r="J13" s="15">
        <f t="shared" si="0"/>
        <v>39.962482405376171</v>
      </c>
      <c r="K13" s="15">
        <f t="shared" si="1"/>
        <v>4.6630667917591806</v>
      </c>
      <c r="L13" s="15">
        <f t="shared" si="2"/>
        <v>857</v>
      </c>
      <c r="M13" s="15">
        <f t="shared" si="3"/>
        <v>1714</v>
      </c>
    </row>
    <row r="14" spans="1:13" x14ac:dyDescent="0.25">
      <c r="A14" s="12"/>
      <c r="B14" s="17" t="s">
        <v>32</v>
      </c>
      <c r="C14" s="20" t="s">
        <v>29</v>
      </c>
      <c r="D14" s="16" t="s">
        <v>25</v>
      </c>
      <c r="E14" s="15">
        <v>25</v>
      </c>
      <c r="F14" s="13">
        <v>26</v>
      </c>
      <c r="G14" s="13">
        <v>35</v>
      </c>
      <c r="H14" s="14">
        <v>30</v>
      </c>
      <c r="I14" s="15">
        <f t="shared" si="4"/>
        <v>30.33</v>
      </c>
      <c r="J14" s="15">
        <f t="shared" si="0"/>
        <v>4.5092497528228863</v>
      </c>
      <c r="K14" s="15">
        <f t="shared" si="1"/>
        <v>14.867292294173712</v>
      </c>
      <c r="L14" s="15">
        <f t="shared" si="2"/>
        <v>30.33</v>
      </c>
      <c r="M14" s="15">
        <f t="shared" si="3"/>
        <v>758.25</v>
      </c>
    </row>
    <row r="15" spans="1:13" x14ac:dyDescent="0.25">
      <c r="A15" s="12">
        <v>3</v>
      </c>
      <c r="B15" s="17" t="s">
        <v>33</v>
      </c>
      <c r="C15" s="20" t="s">
        <v>30</v>
      </c>
      <c r="D15" s="16" t="s">
        <v>25</v>
      </c>
      <c r="E15" s="15">
        <v>2</v>
      </c>
      <c r="F15" s="13">
        <v>327</v>
      </c>
      <c r="G15" s="13">
        <v>400</v>
      </c>
      <c r="H15" s="14">
        <v>350</v>
      </c>
      <c r="I15" s="15">
        <f t="shared" si="4"/>
        <v>359</v>
      </c>
      <c r="J15" s="15">
        <f t="shared" si="0"/>
        <v>37.322915213043046</v>
      </c>
      <c r="K15" s="15">
        <f t="shared" si="1"/>
        <v>10.39635521254681</v>
      </c>
      <c r="L15" s="15">
        <f t="shared" si="2"/>
        <v>359</v>
      </c>
      <c r="M15" s="15">
        <f t="shared" si="3"/>
        <v>718</v>
      </c>
    </row>
    <row r="16" spans="1:13" x14ac:dyDescent="0.25">
      <c r="A16" s="12"/>
      <c r="B16" s="12"/>
      <c r="C16" s="21"/>
      <c r="D16" s="22"/>
      <c r="E16" s="22"/>
      <c r="F16" s="23"/>
      <c r="G16" s="23"/>
      <c r="H16" s="23"/>
      <c r="I16" s="22"/>
      <c r="J16" s="22"/>
      <c r="K16" s="22"/>
      <c r="L16" s="24"/>
      <c r="M16" s="24">
        <f>SUM(M12:M15)</f>
        <v>5019.26</v>
      </c>
    </row>
    <row r="17" spans="1:14" ht="15.75" x14ac:dyDescent="0.25">
      <c r="A17" s="31" t="s">
        <v>7</v>
      </c>
      <c r="B17" s="31"/>
      <c r="C17" s="31"/>
      <c r="D17" s="31"/>
      <c r="E17" s="31"/>
      <c r="F17" s="31"/>
      <c r="G17" s="31"/>
      <c r="H17" s="31"/>
      <c r="I17" s="6">
        <f>M16</f>
        <v>5019.26</v>
      </c>
      <c r="J17" s="31" t="s">
        <v>11</v>
      </c>
      <c r="K17" s="31"/>
      <c r="L17" s="31"/>
      <c r="M17" s="32"/>
      <c r="N17" s="10"/>
    </row>
    <row r="18" spans="1:14" x14ac:dyDescent="0.25">
      <c r="A18" s="30" t="s">
        <v>8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4" x14ac:dyDescent="0.25">
      <c r="A20" s="27"/>
      <c r="B20" s="27"/>
      <c r="C20" s="27"/>
      <c r="D20" s="8"/>
      <c r="E20" s="26"/>
      <c r="F20" s="26"/>
      <c r="G20" s="26"/>
      <c r="H20" s="26"/>
      <c r="I20" s="26"/>
      <c r="J20" s="4"/>
    </row>
    <row r="21" spans="1:14" x14ac:dyDescent="0.25">
      <c r="A21" s="28" t="s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5" spans="1:14" x14ac:dyDescent="0.25">
      <c r="I25" s="11"/>
    </row>
  </sheetData>
  <autoFilter ref="A10:M18" xr:uid="{00000000-0009-0000-0000-000000000000}">
    <filterColumn colId="5" showButton="0"/>
    <filterColumn colId="6" showButton="0"/>
    <filterColumn colId="8" showButton="0"/>
    <filterColumn colId="9" showButton="0"/>
    <filterColumn colId="11" showButton="0"/>
  </autoFilter>
  <mergeCells count="20">
    <mergeCell ref="K1:M1"/>
    <mergeCell ref="A18:M18"/>
    <mergeCell ref="J17:M17"/>
    <mergeCell ref="C3:L3"/>
    <mergeCell ref="C5:L5"/>
    <mergeCell ref="C6:L6"/>
    <mergeCell ref="C8:L8"/>
    <mergeCell ref="A17:H17"/>
    <mergeCell ref="A10:A11"/>
    <mergeCell ref="C10:C11"/>
    <mergeCell ref="D10:D11"/>
    <mergeCell ref="E10:E11"/>
    <mergeCell ref="C9:K9"/>
    <mergeCell ref="F10:H10"/>
    <mergeCell ref="I10:K10"/>
    <mergeCell ref="L10:M10"/>
    <mergeCell ref="E20:I20"/>
    <mergeCell ref="A20:C20"/>
    <mergeCell ref="L2:M2"/>
    <mergeCell ref="A21:L21"/>
  </mergeCells>
  <phoneticPr fontId="1" type="noConversion"/>
  <conditionalFormatting sqref="K12:K15">
    <cfRule type="cellIs" dxfId="0" priority="4" operator="greaterThanOrEqual">
      <formula>33</formula>
    </cfRule>
  </conditionalFormatting>
  <pageMargins left="0.39370078740157483" right="0.23622047244094491" top="0.39370078740157483" bottom="0.39370078740157483" header="0.31496062992125984" footer="0.31496062992125984"/>
  <pageSetup paperSize="9" scale="70" fitToHeight="0" orientation="landscape" r:id="rId1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uch_ga</cp:lastModifiedBy>
  <cp:lastPrinted>2026-08-14T12:49:06Z</cp:lastPrinted>
  <dcterms:created xsi:type="dcterms:W3CDTF">2018-03-23T08:25:41Z</dcterms:created>
  <dcterms:modified xsi:type="dcterms:W3CDTF">2026-08-14T12:49:09Z</dcterms:modified>
</cp:coreProperties>
</file>