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ОБСН " sheetId="1" r:id="rId1"/>
    <sheet name="расчет Источника 1" sheetId="2" r:id="rId2"/>
  </sheets>
  <calcPr calcId="124519"/>
</workbook>
</file>

<file path=xl/calcChain.xml><?xml version="1.0" encoding="utf-8"?>
<calcChain xmlns="http://schemas.openxmlformats.org/spreadsheetml/2006/main">
  <c r="I147" i="2"/>
  <c r="I90"/>
  <c r="I91"/>
  <c r="I92"/>
  <c r="I93"/>
  <c r="I94"/>
  <c r="I95"/>
  <c r="I96"/>
  <c r="I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8"/>
  <c r="I149"/>
  <c r="I150"/>
  <c r="I89"/>
  <c r="M8" i="1"/>
  <c r="L7"/>
  <c r="I22" i="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21" l="1"/>
  <c r="I159"/>
  <c r="I158"/>
  <c r="I11" l="1"/>
  <c r="G11"/>
  <c r="I10"/>
  <c r="G10"/>
  <c r="I9"/>
  <c r="G9"/>
  <c r="I12" l="1"/>
</calcChain>
</file>

<file path=xl/sharedStrings.xml><?xml version="1.0" encoding="utf-8"?>
<sst xmlns="http://schemas.openxmlformats.org/spreadsheetml/2006/main" count="734" uniqueCount="275">
  <si>
    <t>Обоснование начальной (максимальной) цены контракта</t>
  </si>
  <si>
    <t>Используемый метод определения НМЦК: иной - минимальное значение цены за единицу препарата, расчитанной в соответствии с п.2 Порядка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</si>
  <si>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Расчет НМЦК:</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</si>
  <si>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</si>
  <si>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</si>
  <si>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</si>
  <si>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</si>
  <si>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</si>
  <si>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</si>
  <si>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</si>
  <si>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</si>
  <si>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</si>
  <si>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t>
  </si>
  <si>
    <t>Минимальное значение цены с учетом НДС и оптовой надбавкой, руб.</t>
  </si>
  <si>
    <t>Сумма НМЦК, руб.</t>
  </si>
  <si>
    <t>Да</t>
  </si>
  <si>
    <t>Не применяется</t>
  </si>
  <si>
    <t>итого:</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</si>
  <si>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</si>
  <si>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</si>
  <si>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</si>
  <si>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</si>
  <si>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</si>
  <si>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</si>
  <si>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</si>
  <si>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цена за упаковку и/или за мл лекарственного препарата  с НДС и оптовой надбавкой, руб.</t>
  </si>
  <si>
    <t>кол-во в упаковке</t>
  </si>
  <si>
    <t>цена за единицу лекарственного препарата с НДС и оптовой надбавкой, руб.</t>
  </si>
  <si>
    <t xml:space="preserve"> цена за единицу лекарственного препарата без учета НДС и оптовой надбавки, руб.
</t>
  </si>
  <si>
    <t>Минимальное значение цены за единицу лекарственного препарата, рублей:</t>
  </si>
  <si>
    <t>Источник 1.1 Информация, размещенная на официальном сайте единой информационной системы в сфере закупок  ((http://zakupki.gov.ru)</t>
  </si>
  <si>
    <t>Наименование заказчика</t>
  </si>
  <si>
    <t>Количество Товара, мл*</t>
  </si>
  <si>
    <t>Цена по контракту за единицу Товара мл*) без учета НДС, руб.</t>
  </si>
  <si>
    <t>Номер и дата контракта (номер реестровой записи)</t>
  </si>
  <si>
    <t>Ссылка на страницу в сети Интернет</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</si>
  <si>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</si>
  <si>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</si>
  <si>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</si>
  <si>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</si>
  <si>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</si>
  <si>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</si>
  <si>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</si>
  <si>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</si>
  <si>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</si>
  <si>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Минимальное значение цены за единицу флакона без учета НДС руб.</t>
  </si>
  <si>
    <t xml:space="preserve">* В  случае наличия эквивалентных лекарственных форм и дозировок таблица     заполняется  с приведением их к сопоставимому значению  </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</si>
  <si>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</si>
  <si>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</si>
  <si>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</si>
  <si>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</si>
  <si>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</si>
  <si>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</si>
  <si>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</si>
  <si>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</si>
  <si>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 xml:space="preserve">Поставка лекарственных препаратов для медицинского применения </t>
  </si>
  <si>
    <t>ОАО "Амурфармация"</t>
  </si>
  <si>
    <t>М.С. Прутенко</t>
  </si>
  <si>
    <t>* в соответствии с ч.3 ст. 22 Федерального закона от 05.04.2013 № 44-ФЗ  цены к расчету не принимаются в связи с несопоставимостью объемов закупки товаров и/или остаточного срока годности</t>
  </si>
  <si>
    <t>Количество в потреб. упаковке</t>
  </si>
  <si>
    <t>Коммерческое предложение № б/н от 08.07.2026</t>
  </si>
  <si>
    <t>ООО "Стратегия успеха"</t>
  </si>
  <si>
    <t xml:space="preserve">Объект закупки </t>
  </si>
  <si>
    <t xml:space="preserve">Вл.Акционерное общество "Фармасинтез" (АО "Фармасинтез"), Россия (3810023308); Вып.к.Перв.Уп.Втор.Уп.Пр.Акционерное общество "Фармасинтез" (АО "Фармасинтез"), Россия (3810023308); </t>
  </si>
  <si>
    <t xml:space="preserve">Вл.Вып.к.Перв.Уп.Втор.Уп.Пр.Республиканское унитарное производственное предприятие "Белмедпрепараты" (РУП "Белмедпрепараты"), Республика Беларусь (100049731); </t>
  </si>
  <si>
    <t xml:space="preserve">Вл.Вып.к.Перв.Уп.Втор.Уп.Пр.СООО "ТрайплФарм", Республика Беларусь (690652121); </t>
  </si>
  <si>
    <t xml:space="preserve">Вл.Республиканское унитарное производственное предприятие "Белмедпрепараты" (РУП "Белмедпрепараты"), Республика Беларусь (100049731); Перв.Уп.Втор.Уп.Пр.Республиканское унитарное производственное предприятие "Белмедпрепараты" (РУП "Белмедпрепараты"), Республика Беларусь (100049731); Вып.к.Республиканское унитарное производственное предприятие "Белмедпрепараты" (РУП "Белмедпрепараты"), Республика Беларусь (100049731); </t>
  </si>
  <si>
    <t xml:space="preserve">Вл.Вып.к.Перв.Уп.Втор.Уп.Пр.Открытое акционерное общество "Акционерное Курганское общество медицинских препаратов и изделий "Синтез" (ОАО "Синтез"), Россия (4501023743); </t>
  </si>
  <si>
    <t xml:space="preserve">Вл.Публичное акционерное общество "Акционерное Курганское общество медицинских препаратов и изделий "Синтез" (ПАО "Синтез"), Россия (4501023743); Перв.Уп.Втор.Уп.Пр.Публичное акционерное общество "Акционерное Курганское общество медицинских препаратов и изделий "Синтез" (ПАО "Синтез"), Россия (4501023743); Вып.к.Публичное акционерное общество "Акционерное Курганское общество медицинских препаратов и изделий "Синтез" (ПАО "Синтез"), Россия (4501023743); </t>
  </si>
  <si>
    <t xml:space="preserve">Вл.Вып.к.Перв.Уп.Втор.Уп.Пр.Публичное акционерное общество "Красфарма" (ПАО "Красфарма"), Россия (2464010490); </t>
  </si>
  <si>
    <t xml:space="preserve">Вл.ООО "Джодас Экспоим", Россия (7723733387); Вып.к.Перв.Уп.Втор.Уп.Пр.Общество с ограниченной ответственностью "Интерфарма" (ООО "Интерфарма"),, Россия (7105022163); </t>
  </si>
  <si>
    <t xml:space="preserve">Вл.АО "Научно-производственный центр "ЭЛЬФА", Россия (7709203010); Вып.к.Перв.Уп.Втор.Уп.Пр.Общество с ограниченной ответственностью "Рузфарма" (ООО "Рузфарма"), Россия (5075017297); </t>
  </si>
  <si>
    <t xml:space="preserve">Вл.Общество с ограниченной ответственностью  "ПРОМОМЕД РУС" (ООО "ПРОМОМЕД РУС"), Россия (7701379527); Вып.к.Перв.Уп.Втор.Уп.Пр.Акционерное Общество "Биохимик"  (АО "Биохимик"), Россия (1325030352); </t>
  </si>
  <si>
    <t xml:space="preserve">Вл.Вып.к.Перв.Уп.Втор.Уп.Пр.Общество с ограниченной ответственностью "ФармКонцепт" (ООО "ФармКонцепт"), Россия (6949005941); </t>
  </si>
  <si>
    <t>общее количество  единиц лекарственного препарата, мг</t>
  </si>
  <si>
    <t>цена за мг лекарственного препарата с НДС и оптовой надбавкой, руб.</t>
  </si>
  <si>
    <t>мг</t>
  </si>
  <si>
    <t xml:space="preserve">цена за мг лекарственного препарата без учета НДС и оптовой надбавки, руб.
</t>
  </si>
  <si>
    <t>Коммерческое предложение № б/н от 10.07.2026</t>
  </si>
  <si>
    <t>филиал АО Центр Внедрения Протек "Протек-25"</t>
  </si>
  <si>
    <t>ВАНКОМИЦИН Порошок для приготовления раствора для инфузий и приема внутрь 1000 мг</t>
  </si>
  <si>
    <t xml:space="preserve">Ванкомицин порошок для приготовления раствора и приема внутрь инф. И приема внутрь 1000 мг </t>
  </si>
  <si>
    <t xml:space="preserve">Ванкомицин пор. Для р-ра д/инф. И приема внутрь 1000 мг </t>
  </si>
  <si>
    <t>Ванкомицин порошок для приготовления раствора и приема внутрь инф. И приема внутрь 1000 мг №1</t>
  </si>
  <si>
    <t>ГОСУДАРСТВЕННОЕ БЮДЖЕТНОЕ УЧРЕЖДЕНИЕ ЗДРАВООХРАНЕНИЯ "ОБЛАСТНАЯ ДЕТСКАЯ БОЛЬНИЦА"</t>
  </si>
  <si>
    <t>ВАНКОМИЦИН, ПОРОШОК ДЛЯ ПРИГОТОВЛЕНИЯ РАСТВОРА ДЛЯ ИНФУЗИЙ 1000 мг</t>
  </si>
  <si>
    <t>№ 0361200015026000106 от 16.02.2026 (26501232250 26 000045)</t>
  </si>
  <si>
    <t>https://zakupki.gov.ru/epz/contract/contractCard/common-info.html?reestrNumber=2650123225026000045</t>
  </si>
  <si>
    <t xml:space="preserve">Вл.ООО "Джодас Экспоим", Россия (7723733387); Вып.к.Перв.Уп.Втор.Уп.Пр.Джодас Экспоим Пвт.Лтд, Индия (36AABCJ8653L1Z3); </t>
  </si>
  <si>
    <t>30.11.2022 
25-7-4234667-ОПР-изм</t>
  </si>
  <si>
    <t xml:space="preserve">Вл.Вып.к.Перв.Уп.Втор.Уп.Пр.ООО "АБОЛмед", Россия; </t>
  </si>
  <si>
    <t>Общество с ограниченной ответственностью "Производственно-фармацевтическая компания "Пребенд" (ООО "ПФК "Пребенд") - Россия</t>
  </si>
  <si>
    <t xml:space="preserve">Вл.Вып.к.Втор.Уп.Лек д.д., Словения (SI87916452); Перв.Уп.Пр.Хемофарм А.Д., Сербия; </t>
  </si>
  <si>
    <t xml:space="preserve">Вл.Сандоз д.д., Словения (SI76665623); Вып.к.Перв.Уп.Втор.Уп.Пр.Лек д.д., Словения (SI87916452); </t>
  </si>
  <si>
    <t xml:space="preserve">Вл.Общество с ограниченной ответственностью "Технология лекарств" (ООО "Технология лекарств"), Россия; Вып.к.Перв.Уп.Втор.Уп.Пр.Акционерное общество "Р-Фарм" (АО "Р-Фарм"), Россия; </t>
  </si>
  <si>
    <t xml:space="preserve">Вл.ООО "АльТро", Россия (7743274357); Вып.к.Перв.Уп.Втор.Уп.Пр.Рейонг Фармасьютикал Ко. Лтд., Китай (91140200734026330J); </t>
  </si>
  <si>
    <t xml:space="preserve">Вл.Общество с ограниченной ответственностью "АлФарма" (OOO "АлФарма"), Россия (7707781200); Вып.к.Перв.Уп.Втор.Уп.Пр.СООО "ТрайплФарм", Республика Беларусь (690652121); </t>
  </si>
  <si>
    <t xml:space="preserve">Вл.Общество с ограниченной ответственностью "АлФарма" (OOO "АлФарма"), Россия (7707781200); Перв.Уп.Пр.СООО "ТрайплФарм", Республика Беларусь (690652121); Вып.к.Втор.Уп.Акционерное общество "Алтегра" ( АО "Алтегра"), Россия (5010058143); </t>
  </si>
  <si>
    <t xml:space="preserve">Вл.ООО "Джодас Экспоим", Россия (7723733387); Вып.к.Перв.Уп.Втор.Уп.Пр.Публичное акционерное общество "Брынцалов-А" (ПАО "Брынцалов А"), Россия (0411032048); </t>
  </si>
  <si>
    <t xml:space="preserve">Вл.Общество с ограниченной ответственностью "Биннофарм Групп" (ООО "Биннофарм Групп"), Россия (9704005675); Перв.Уп.Втор.Уп.Пр.Публичное акционерное общество "Акционерное Курганское общество медицинских препаратов и изделий "Синтез" (ПАО "Синтез"), Россия (4501023743); Вып.к.Публичное акционерное общество "Акционерное Курганское общество медицинских препаратов и изделий "Синтез" (ПАО "Синтез"), Россия (4501023743); </t>
  </si>
  <si>
    <t xml:space="preserve">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t>
  </si>
  <si>
    <t>Ванкобакт</t>
  </si>
  <si>
    <t>Ванкомабол</t>
  </si>
  <si>
    <t>Эдицин</t>
  </si>
  <si>
    <t>Ванкомицин</t>
  </si>
  <si>
    <t>Ванкорус</t>
  </si>
  <si>
    <t>Ванкомицин-ТФ</t>
  </si>
  <si>
    <t>Ванкорус®</t>
  </si>
  <si>
    <t>ВАНКОТЕР-АФ</t>
  </si>
  <si>
    <t>Ванкомицин Дж</t>
  </si>
  <si>
    <t>Позимицин</t>
  </si>
  <si>
    <t>ВАНКОМИЦИН ДЖОДАС</t>
  </si>
  <si>
    <t>Ванкомицин ЭЛЬФА®</t>
  </si>
  <si>
    <t>Ванкомицин-АКОС</t>
  </si>
  <si>
    <t>ВАНКОМИЦИН</t>
  </si>
  <si>
    <t>порошок для приготовления раствора для инфузий и приема внутрь, 1 г,  - флаконы (1)  - пачки картонные</t>
  </si>
  <si>
    <t>лиофилизат для приготовления раствора для инфузий, 1 г,  - флаконы (1)  - пачки картонные</t>
  </si>
  <si>
    <t>лиофилизат для приготовления раствора для инфузий 1000 мг - флаконы (1) - пачки картонные</t>
  </si>
  <si>
    <t>лиофилизат для приготовления раствора для инфузий, 1.0 г,  - флаконы (1)  - пачки картонные</t>
  </si>
  <si>
    <t>лиофилизат для приготовления раствора для инфузий, 1.0 г,  - флаконы (10)  - пачки картонные</t>
  </si>
  <si>
    <t>лиофилизат для приготовления раствора для инфузий и приема внутрь, 1 г,  - флаконы (1)  - пачки картонные</t>
  </si>
  <si>
    <t>лиофилизат для приготовления раствора для инфузий и приема внутрь, 1.0 г,  - флаконы (10)  - пачки картонные</t>
  </si>
  <si>
    <t>лиофилизат для приготовления раствора для инфузий и приема внутрь, 1 г,  - флаконы (10)  - пачки картонные</t>
  </si>
  <si>
    <t>лиофилизат для приготовления раствора для инфузий и приема внутрь, 1 г,  - флаконы (5)  - пачки картонные</t>
  </si>
  <si>
    <t>лиофилизат для приготовления раствора для инфузий и приема внутрь, 1000 мг,  - флаконы (50)  - коробки картонные (для стационаров)</t>
  </si>
  <si>
    <t>лиофилизат для приготовления раствора для инфузий и приема внутрь, 1000 мг,  - флаконы (5)  - пачки картонные</t>
  </si>
  <si>
    <t>лиофилизат для приготовления раствора для инфузий и приема внутрь, 1000 мг,  - флаконы (10)  - пачки картонные</t>
  </si>
  <si>
    <t>лиофилизат для приготовления раствора для инфузий и приема внутрь, 1000 мг, 1000 мг - флакон (1)  - пачка  картонная</t>
  </si>
  <si>
    <t>лиофилизат для приготовления раствора для инфузий и приема внутрь, 1000 мг, 1000 мг - флакон (40)  - коробка групповая (для стационаров)</t>
  </si>
  <si>
    <t>порошок для приготовления концентрата для приготовления раствора для инфузий и раствора для приема внутрь, 1000 мг,  - флаконы (1)  - пачки картонные</t>
  </si>
  <si>
    <t>порошок для приготовления концентрата для приготовления раствора для инфузий и раствора для приема внутрь, 1000 мг,  - флаконы (5)  - пачки картонные</t>
  </si>
  <si>
    <t>порошок для приготовления концентрата для приготовления раствора для инфузий и раствора для приема внутрь, 1000 мг,  - флаконы (25)  - коробки картонные (для стационаров)</t>
  </si>
  <si>
    <t>порошок для приготовления раствора для инфузий и приема внутрь, 1 г,  - флакон (1)  - пачка  картонная</t>
  </si>
  <si>
    <t>лиофилизат для приготовления раствора для инфузий и приема внутрь, 1000 мг,  - флакон (1)  - пачка  картонная</t>
  </si>
  <si>
    <t>порошок для приготовления раствора для инфузий и приема внутрь, 1 г,  - флакон (1)  - пачка картонная</t>
  </si>
  <si>
    <t>лиофилизат для приготовления раствора для инфузий и приема внутрь, 1000 мг,  - флакон (10)  - пачка картонная</t>
  </si>
  <si>
    <t>лиофилизат для приготовления раствора для инфузий и приема внутрь, 1000 мг,  - флакон (5)  - пачка картонная</t>
  </si>
  <si>
    <t>лиофилизат для приготовления раствора для инфузий и приема внутрь, 1000 мг,  - флакон (50)  - коробка картонная (для стационаров)</t>
  </si>
  <si>
    <t>лиофилизат для приготовления концентрата для приготовления раствора для инфузий и раствора для приема внутрь, 1000 мг,  - флаконы (1)  - пачки картонные</t>
  </si>
  <si>
    <t>лиофилизат для приготовления концентрата для приготовления раствора для инфузий и раствора для приема внутрь, 1000 мг,  - флаконы (10)  - пачки картонные</t>
  </si>
  <si>
    <t>порошок для приготовления раствора для инфузий и приема внутрь, 1 г, 1 г - флаконы (1)  - пачки картонные</t>
  </si>
  <si>
    <t>лиофилизат для приготовления раствора для инфузий и приема внутрь, 1000 мг, 1 шт. - флакон (1)  - пачка картонная</t>
  </si>
  <si>
    <t>порошок для приготовления концентрата для приготовления раствора для инфузий и раствора для приема внутрь, 1000 мг, 1000 мг - флаконы (1)  - пачки картонные</t>
  </si>
  <si>
    <t>порошок для приготовления раствора для инфузий и раствора для приема внутрь, 1000 мг,  - флакон (50)  - коробка картонная (для стационаров)</t>
  </si>
  <si>
    <t>порошок для приготовления раствора для инфузий и раствора для приема внутрь, 1000 мг,  - флакон (1)  - пачка картонная</t>
  </si>
  <si>
    <t>лиофилизат для приготовления раствора для инфузий и приема внутрь, 1000 мг, 1000 мг - флакон (1)  / в комплекте с растворителем: вода для инъекций (ампулы) 10 мл-2шт. / - пачки картонные</t>
  </si>
  <si>
    <t>лиофилизат для приготовления раствора для инфузий и приема внутрь, 1000 мг, 1000 мг - флакон (5)  / в комплекте с растворителем: вода для инъекций (ампулы) 10 мл-10 шт. / - пачка картонная</t>
  </si>
  <si>
    <t>лиофилизат для приготовления раствора для инфузий и приема внутрь, 1000 мг, 1000 мг - флакон (100)  - коробка картонная (для стационаров)</t>
  </si>
  <si>
    <t>лиофилизат для приготовления раствора для инфузий и приема внутрь, 1000 мг, 1000 мг - флакон (1)  - пачка картонная</t>
  </si>
  <si>
    <t>лиофилизат для приготовления раствора для инфузий и приема внутрь, 1 г,  - флакон (50)  - коробка картонная (для стационаров)</t>
  </si>
  <si>
    <t>лиофилизат для приготовления раствора для инфузий и приема внутрь, 1 г,  - флакон (1)  - пачка  картонная</t>
  </si>
  <si>
    <t>лиофилизат для приготовления раствора для инфузий и приема внутрь, 1000 мг, 1025.4 мг - флакон (50)  - коробка картонная (для стационаров)</t>
  </si>
  <si>
    <t>лиофилизат для приготовления раствора для инфузий и приема внутрь, 1000 мг, 1025.4 мг - флакон (1)  - пачка картонная</t>
  </si>
  <si>
    <t>лиофилизат для приготовления раствора для инфузий и приема внутрь, 1000 мг, 1025.4 мг - флакон (5)  - пачка картонная</t>
  </si>
  <si>
    <t>лиофилизат для приготовления раствора для инфузий и приема внутрь, 1000 мг, 1025.4 мг - флакон (10)  - пачка картонная</t>
  </si>
  <si>
    <t>лиофилизат для приготовления раствора для инфузий и приема внутрь, 1000 мг, 1000 мг - флакон (5)  - пачка картонная</t>
  </si>
  <si>
    <t>порошок для приготовления раствора для инфузий и приема внутрь, 1 г, 50 шт. - флакон (50)  - коробка картонная (для стационаров)</t>
  </si>
  <si>
    <t>порошок для приготовления раствора для инфузий и приема внутрь, 1 г, 1 шт. - флакон (1)  - пачка  картонная</t>
  </si>
  <si>
    <t>лиофилизат для приготовления раствора для инфузий и приема внутрь, 1000 мг, 1000 мг - флакон (10)  - пачка картонная</t>
  </si>
  <si>
    <t>лиофилизат для приготовления раствора для инфузий и приема внутрь, 1000 мг, 1000 мг - флакон (5)  / в комплекте с растворителем (ампулы)-10 шт. / - пачки картонные</t>
  </si>
  <si>
    <t>лиофилизат для приготовления раствора для инфузий и приема внутрь, 1000 мг, 1000 мг - флакон (1)  / в комплекте с растворителем (ампулы)-2 шт. / - пачка картонная</t>
  </si>
  <si>
    <t>лиофилизат для приготовления раствора для инфузий и приема внутрь, 1000 мг, 1000 мг - флакон (10)  / в комплекте с растворителем (ампулы)-20 шт. / - пачка картонная</t>
  </si>
  <si>
    <t>порошок для приготовления концентрата для приготовления раствора для инфузий и раствора для приема внутрь, 1000 мг, 1000 мг - флаконы (10)  - пачки картонные</t>
  </si>
  <si>
    <t>порошок для приготовления концентрата для приготовления раствора для инфузий и раствора для приема внутрь, 1000 мг, 1000 мг - флаконы (5)  - пачки картонные</t>
  </si>
  <si>
    <t>порошок для приготовления раствора для инфузий и приема внутрь, 1000 мг, 1000 мг - флаконы (1)  - пачки картонные</t>
  </si>
  <si>
    <t>порошок для приготовления концентрата для приготовления раствора для инфузий и раствора для приема внутрь, 1000 мг, 1 шт. - флакон (1)  - пачка картонная</t>
  </si>
  <si>
    <t>ЛП-005832</t>
  </si>
  <si>
    <t>ЛСР-000126/09</t>
  </si>
  <si>
    <t>П N010233</t>
  </si>
  <si>
    <t>ЛП-004138</t>
  </si>
  <si>
    <t>ЛП-005002</t>
  </si>
  <si>
    <t>ЛП-005074</t>
  </si>
  <si>
    <t>ЛС-000602</t>
  </si>
  <si>
    <t>ЛП-006467</t>
  </si>
  <si>
    <t>ЛП-№(000684)-(РГ-RU)</t>
  </si>
  <si>
    <t>ЛП-№(002351)-(РГ-RU)</t>
  </si>
  <si>
    <t>ЛП-№(003043)-(РГ-RU)</t>
  </si>
  <si>
    <t>ЛП-№(002502)-(РГ-RU)</t>
  </si>
  <si>
    <t>ЛП-№(005472)-(РГ-RU)</t>
  </si>
  <si>
    <t>ЛП-№(005512)-(РГ-RU)</t>
  </si>
  <si>
    <t>ЛП-№(006527)-(РГ-RU)</t>
  </si>
  <si>
    <t>ЛП-№(006525)-(РГ-RU)</t>
  </si>
  <si>
    <t>ЛП-№(008568)-(РГ-RU)</t>
  </si>
  <si>
    <t>ЛП-№(008539)-(РГ-RU)</t>
  </si>
  <si>
    <t>ЛП-№(011693)-(РГ-RU)</t>
  </si>
  <si>
    <t>ЛП-№(008852)-(РГ-RU)</t>
  </si>
  <si>
    <t>ЛП-№(014413)-(РГ-RU)</t>
  </si>
  <si>
    <t>09.04.2020 
 226/20-20</t>
  </si>
  <si>
    <t>18.12.2020 
 (637/20-20-ОПР)</t>
  </si>
  <si>
    <t>18.12.2020 
 (657/20-20-ОПР)</t>
  </si>
  <si>
    <t>21.12.2020 
 (686/20-20-ОПР)</t>
  </si>
  <si>
    <t>21.12.2020 
 (691/20-20-ОПР)</t>
  </si>
  <si>
    <t>15.12.2021 
1293/20-21</t>
  </si>
  <si>
    <t>12.01.2022 
15/20-22</t>
  </si>
  <si>
    <t>28.07.2022 
25-7-4220742-изм</t>
  </si>
  <si>
    <t>21.10.2022 
1303/20-22</t>
  </si>
  <si>
    <t>19.07.2023 
25-7-4258557-изм</t>
  </si>
  <si>
    <t>12.09.2023 
25-7-4263550-ОПР-изм</t>
  </si>
  <si>
    <t>12.12.2023 
1917/20-23</t>
  </si>
  <si>
    <t>28.12.2023 
2029/20-23</t>
  </si>
  <si>
    <t>15.01.2024 
25-7-4276208-изм</t>
  </si>
  <si>
    <t>28.03.2024 
319/20-24</t>
  </si>
  <si>
    <t>03.07.2024 
25-7-4290415-изм</t>
  </si>
  <si>
    <t>04.07.2024 
25-7-4291415-изм</t>
  </si>
  <si>
    <t>22.07.2024 
25-7-4292291-ОПР-изм</t>
  </si>
  <si>
    <t>18.11.2024 
25-7-4305310-изм</t>
  </si>
  <si>
    <t>22.11.2024 
25-7-4304910-изм</t>
  </si>
  <si>
    <t>24.03.2025 
25-7-4319478-ОПР-изм</t>
  </si>
  <si>
    <t>07.04.2025 
25-7-4319163-изм</t>
  </si>
  <si>
    <t>06.05.2025 
25-7-4317421-изм</t>
  </si>
  <si>
    <t>11.06.2025 
25-7-4325579-изм</t>
  </si>
  <si>
    <t>16.09.2025 
25-7-4337667-изм</t>
  </si>
  <si>
    <t>10.11.2025 
1823/25-25</t>
  </si>
  <si>
    <t>25.11.2025 
25-7-4345075-ОПР-изм</t>
  </si>
  <si>
    <t>03.02.2026 
25-7-4352916-изм</t>
  </si>
  <si>
    <t>23.04.2025 
537/20-25</t>
  </si>
  <si>
    <t>09.07.2026 
1211/25-26</t>
  </si>
  <si>
    <t>ДОГОВОР № 7 КО/СБ/ВББ от 18.09.2025 г.</t>
  </si>
  <si>
    <t xml:space="preserve">ВАНКОМИЦИН
Порошок для приготовления раствора для инфузий и приема внутрь 1 г
</t>
  </si>
  <si>
    <t>270 000</t>
  </si>
  <si>
    <t>50 000</t>
  </si>
  <si>
    <t>ВАНКОМИЦИН Порошок для приготовления раствора для инфузий и приема внутрь И/ИЛИ Лиофилизат для приготовления раствора для инфузий и приема внутрь И/ИЛИ Порошок для приготовления концентрата для приготовления раствора для инфузий и приема внутрь И/ИЛИ Лиофилизат для приготовления концентрата для приготовления раствора для инфузий и раствора для приема внутрь И/ИЛИ Порошок для приготовления концентрата для приготовления раствора для инфузий и приема 1000 мг</t>
  </si>
  <si>
    <t>Расчет произведен 15.07.2026</t>
  </si>
  <si>
    <t>ВАНКОМИЦИН Порошок для приготовления раствора для инфузий и приема внутрь И/ИЛИ Лиофилизат для приготовления раствора для инфузий и приема внутрь И/ИЛИ Порошок для приготовления концентрата для приготовления раствора для инфузий и приема внутрь И/ИЛИ Лиофилизат для приготовления концентрата для приготовления раствора для инфузий и раствора для приема внутрь И/ИЛИ Порошок для приготовления концентрата для приготовления раствора для инфузий и приема 500 мг</t>
  </si>
  <si>
    <t xml:space="preserve">Вл.Вып.к.Перв.Уп.Втор.Уп.Пр.ООО "ПФК "Пребенд", Россия; </t>
  </si>
  <si>
    <t>порошок для приготовления раствора для инфузий и приема внутрь, 0.5 г,  - флаконы (1)  - пачки картонные</t>
  </si>
  <si>
    <t>лиофилизат для приготовления раствора для инфузий, 500 мг,  - флаконы - пачки картонные</t>
  </si>
  <si>
    <t>лиофилизат для приготовления раствора для инфузий, 500 мг,  - флаконы (1)  - пачки картонные</t>
  </si>
  <si>
    <t>лиофилизат для приготовления раствора для инфузий, 0.5 г,  - флаконы (1)  - пачки картонные</t>
  </si>
  <si>
    <t>лиофилизат для приготовления раствора для инфузий, 0.5 г,  - флаконы (10)  - пачки картонные</t>
  </si>
  <si>
    <t>лиофилизат для приготовления раствора для инфузий и приема внутрь, 0.5 г,  - флаконы (1)  - пачки картонные</t>
  </si>
  <si>
    <t>лиофилизат для приготовления раствора для инфузий и приема внутрь, 0.5 г,  - флаконы (10)  - пачки картонные</t>
  </si>
  <si>
    <t>лиофилизат для приготовления раствора для инфузий и приема внутрь, 0.5 г,  - флаконы (5)  - пачки картонные</t>
  </si>
  <si>
    <t>лиофилизат для приготовления раствора для инфузий и приема внутрь, 500 мг,  - флаконы (1)  - пачки картонные</t>
  </si>
  <si>
    <t>лиофилизат для приготовления раствора для инфузий и приема внутрь, 500 мг,  - флаконы (50)  - коробки картонные (для стационаров)</t>
  </si>
  <si>
    <t>лиофилизат для приготовления раствора для инфузий и приема внутрь, 500 мг,  - флаконы (10)  - пачки картонные</t>
  </si>
  <si>
    <t>лиофилизат для приготовления раствора для инфузий и приема внутрь, 500 мг,  - флаконы (5)  - пачки картонные</t>
  </si>
  <si>
    <t>порошок для приготовления концентрата для приготовления раствора для инфузий и раствора для приема внутрь, 500 мг,  - флаконы (1)  - пачки картонные</t>
  </si>
  <si>
    <t>порошок для приготовления концентрата для приготовления раствора для инфузий и раствора для приема внутрь, 500 мг,  - флаконы (5)  - пачки картонные</t>
  </si>
  <si>
    <t>порошок для приготовления концентрата для приготовления раствора для инфузий и раствора для приема внутрь, 500 мг,  - флаконы (36)  - коробки картонные (для стационаров)</t>
  </si>
  <si>
    <t>порошок для приготовления раствора для инфузий и приема внутрь, 0.5 г,  - флакон (1)  - пачка  картонная</t>
  </si>
  <si>
    <t>порошок для приготовления раствора для инфузий и приема внутрь, 0.5 г,  - флакон (1)  - пачка картонная</t>
  </si>
  <si>
    <t>лиофилизат для приготовления раствора для инфузий и приема внутрь, 500 мг,  - флакон (10)  - пачка картонная</t>
  </si>
  <si>
    <t>лиофилизат для приготовления раствора для инфузий и приема внутрь, 500 мг,  - флакон (5)  - пачка картонная</t>
  </si>
  <si>
    <t>лиофилизат для приготовления раствора для инфузий и приема внутрь, 500 мг,  - флакон (1)  - пачка картонная</t>
  </si>
  <si>
    <t>лиофилизат для приготовления раствора для инфузий и приема внутрь, 500 мг,  - флакон (50)  - коробка картонная (для стационаров)</t>
  </si>
  <si>
    <t>порошок для приготовления раствора для инфузий и приема внутрь, 0.5 г, 0.5 г - флаконы (1)  - пачки картонные</t>
  </si>
  <si>
    <t>порошок для приготовления концентрата для приготовления раствора для инфузий и раствора для приема внутрь, 500 мг, 500 мг - флакон (1)  - пачка  картонная</t>
  </si>
  <si>
    <t>порошок для приготовления раствора для инфузий и раствора для приема внутрь, 500 мг,  - флакон (50)  - коробка картонная (для стационаров)</t>
  </si>
  <si>
    <t>порошок для приготовления раствора для инфузий и раствора для приема внутрь, 500 мг,  - флакон (1)  - пачка картонная</t>
  </si>
  <si>
    <t>лиофилизат для приготовления раствора для инфузий и приема внутрь, 500 мг, 500 мг - флакон (1)  - пачка каротонная</t>
  </si>
  <si>
    <t>лиофилизат для приготовления раствора для инфузий и приема внутрь, 500 мг, 500 мг - флакон (1)  / в комплекте с растворителем: вода для инъекций (ампулы) 10 мл-1шт. / - пачка картонная</t>
  </si>
  <si>
    <t>лиофилизат для приготовления раствора для инфузий и приема внутрь, 500 мг, 500 мг - флакон (5)  / в комплекте с растворителем: вода для инъекций (ампулы) 10 мл-5 шт. / - пачка картонная</t>
  </si>
  <si>
    <t>лиофилизат для приготовления раствора для инфузий и приема внутрь, 500 мг, 500 мг - флакон (100)  - коробка картонная (для стационаров)</t>
  </si>
  <si>
    <t>лиофилизат для приготовления раствора для инфузий и приема внутрь, 0.5 г,  - флакон (50)  - коробка картонная (для стационаров)</t>
  </si>
  <si>
    <t>лиофилизат для приготовления раствора для инфузий и приема внутрь, 0.5 г,  - флакон (1)  - пачка  картонная</t>
  </si>
  <si>
    <t>лиофилизат для приготовления раствора для инфузий и приема внутрь, 500 мг, 512.7 мг - флакон (50)  - коробка картонная (для стационаров)</t>
  </si>
  <si>
    <t>лиофилизат для приготовления раствора для инфузий и приема внутрь, 500 мг, 512.7 мг - флакон (1)  - пачка картонная</t>
  </si>
  <si>
    <t>лиофилизат для приготовления раствора для инфузий и приема внутрь, 500 мг, 512.7 мг - флакон (5)  - пачка картонная</t>
  </si>
  <si>
    <t>лиофилизат для приготовления раствора для инфузий и приема внутрь, 500 мг, 512.7 мг - флакон (10)  - пачка картонная</t>
  </si>
  <si>
    <t>лиофилизат для приготовления раствора для инфузий и приема внутрь, 500 мг, 500 мг - флакон (5)  - пачка картонная</t>
  </si>
  <si>
    <t>порошок для приготовления раствора для инфузий и приема внутрь, 0.5 г, 50 шт. - флакон (50)  - коробка картонная (для стационаров)</t>
  </si>
  <si>
    <t>порошок для приготовления раствора для инфузий и приема внутрь, 0.5 г, 1 шт. - флакон (1)  - пачка картонная</t>
  </si>
  <si>
    <t>порошок для приготовления концентрата для приготовления раствора для инфузий и раствора для приема внутрь, 500 мг, 1 шт. - флакон (1)  - пачка картонная</t>
  </si>
  <si>
    <t>лиофилизат для приготовления раствора для инфузий и приема внутрь, 500 мг, 500 мг - флакон (1)  - пачка картонная</t>
  </si>
  <si>
    <t>лиофилизат для приготовления раствора для инфузий и приема внутрь, 500 мг, 500 мг - флакон (10)  - пачка картонная</t>
  </si>
  <si>
    <t>лиофилизат для приготовления раствора для инфузий и приема внутрь, 500 мг, 500 мг - флакон (5)  / в комплекте с растворителем (ампулы)-5 шт. / - пачка картонная</t>
  </si>
  <si>
    <t>лиофилизат для приготовления раствора для инфузий и приема внутрь, 500 мг, 500 мг - флакон (10)  / в комплекте с растворителем (ампулы)-10 шт. / - пачка картонная</t>
  </si>
  <si>
    <t>лиофилизат для приготовления раствора для инфузий и приема внутрь, 500 мг, 500 мг - флакон (1)  / в комплекте с растворителем (ампулы)-1 шт. / - пачка картонная</t>
  </si>
  <si>
    <t>порошок для приготовления концентрата для приготовления раствора для инфузий и раствора для приема внутрь, 500 мг, 500 мг - флаконы (1)  - пачки картонные</t>
  </si>
  <si>
    <t>порошок для приготовления концентрата для приготовления раствора для инфузий и раствора для приема внутрь, 500 мг, 500 мг - флаконы (10)  - пачки картонные</t>
  </si>
  <si>
    <t>порошок для приготовления концентрата для приготовления раствора для инфузий и раствора для приема внутрь, 500 мг, 500 мг - флаконы (5)  - пачки картонные</t>
  </si>
  <si>
    <t>порошок для приготовления раствора для инфузий и приема внутрь, 500 мг, 500 мг - флаконы (1)  - пачки картонные</t>
  </si>
  <si>
    <t>12.05.2026 
750/25-26</t>
  </si>
  <si>
    <t>Поставка лекарственных препаратов для медицинского применения ВАНКОМИЦИН</t>
  </si>
</sst>
</file>

<file path=xl/styles.xml><?xml version="1.0" encoding="utf-8"?>
<styleSheet xmlns="http://schemas.openxmlformats.org/spreadsheetml/2006/main">
  <numFmts count="6">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s>
  <fonts count="36">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12"/>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b/>
      <sz val="8"/>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b/>
      <sz val="1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sz val="8"/>
      <color theme="1"/>
      <name val="Times New Roman"/>
      <family val="1"/>
      <charset val="204"/>
    </font>
    <font>
      <b/>
      <sz val="8"/>
      <name val="Times New Roman"/>
      <family val="1"/>
      <charset val="204"/>
    </font>
    <font>
      <sz val="8"/>
      <name val="Times New Roman"/>
      <family val="1"/>
      <charset val="204"/>
    </font>
    <font>
      <b/>
      <sz val="10"/>
      <color indexed="64"/>
      <name val="Times New Roman"/>
      <family val="1"/>
      <charset val="204"/>
    </font>
    <font>
      <u/>
      <sz val="10"/>
      <color theme="10"/>
      <name val="Arial"/>
      <family val="2"/>
      <charset val="204"/>
    </font>
    <font>
      <b/>
      <sz val="8"/>
      <color indexed="64"/>
      <name val="Times New Roman"/>
      <family val="1"/>
      <charset val="204"/>
    </font>
    <font>
      <sz val="10"/>
      <color theme="1"/>
      <name val="Times New Roman"/>
      <family val="1"/>
      <charset val="204"/>
    </font>
    <font>
      <sz val="10.5"/>
      <color theme="1"/>
      <name val="Times New Roman"/>
      <family val="1"/>
      <charset val="204"/>
    </font>
    <font>
      <sz val="10"/>
      <color theme="1"/>
      <name val="Arial"/>
      <family val="2"/>
      <charset val="204"/>
    </font>
  </fonts>
  <fills count="11">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indexed="31"/>
        <bgColor indexed="64"/>
      </patternFill>
    </fill>
    <fill>
      <patternFill patternType="solid">
        <fgColor rgb="FFFFFF00"/>
        <bgColor indexed="64"/>
      </patternFill>
    </fill>
    <fill>
      <patternFill patternType="solid">
        <fgColor rgb="FFFF00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9">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3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43" fontId="35" fillId="0" borderId="0" applyFont="0" applyFill="0" applyBorder="0" applyAlignment="0" applyProtection="0"/>
  </cellStyleXfs>
  <cellXfs count="132">
    <xf numFmtId="0" fontId="0" fillId="0" borderId="0" xfId="0"/>
    <xf numFmtId="0" fontId="6" fillId="0" borderId="0" xfId="9" applyFont="1"/>
    <xf numFmtId="0" fontId="7" fillId="0" borderId="0" xfId="9" applyFont="1" applyAlignment="1">
      <alignment horizontal="center"/>
    </xf>
    <xf numFmtId="0" fontId="8" fillId="0" borderId="0" xfId="9" applyFont="1" applyAlignment="1">
      <alignment vertical="top"/>
    </xf>
    <xf numFmtId="0" fontId="1" fillId="0" borderId="0" xfId="6" applyFont="1"/>
    <xf numFmtId="0" fontId="12" fillId="0" borderId="0" xfId="0" applyFont="1"/>
    <xf numFmtId="0" fontId="13" fillId="0" borderId="0" xfId="5" applyFont="1" applyAlignment="1">
      <alignment horizontal="center" vertical="center" wrapText="1"/>
    </xf>
    <xf numFmtId="0" fontId="10" fillId="0" borderId="0" xfId="5" applyFont="1" applyAlignment="1">
      <alignment horizontal="center" vertical="center" wrapText="1"/>
    </xf>
    <xf numFmtId="0" fontId="11" fillId="0" borderId="2" xfId="6" applyFont="1" applyBorder="1" applyAlignment="1">
      <alignment horizontal="center" vertical="center" wrapText="1"/>
    </xf>
    <xf numFmtId="166" fontId="10" fillId="4" borderId="2" xfId="4" applyNumberFormat="1" applyFont="1" applyFill="1" applyBorder="1" applyAlignment="1">
      <alignment horizontal="center" vertical="center" wrapText="1"/>
    </xf>
    <xf numFmtId="167" fontId="10" fillId="3" borderId="2" xfId="12" applyNumberFormat="1" applyFont="1" applyFill="1" applyBorder="1" applyAlignment="1">
      <alignment horizontal="center" vertical="center" wrapText="1"/>
    </xf>
    <xf numFmtId="0" fontId="10" fillId="0" borderId="2" xfId="0" applyFont="1" applyBorder="1" applyAlignment="1">
      <alignment horizontal="center" vertical="center"/>
    </xf>
    <xf numFmtId="43" fontId="14" fillId="0" borderId="2" xfId="0" applyNumberFormat="1" applyFont="1" applyBorder="1" applyAlignment="1">
      <alignment horizontal="center" vertical="center"/>
    </xf>
    <xf numFmtId="0" fontId="0" fillId="0" borderId="0" xfId="0" applyAlignment="1">
      <alignment horizontal="center" vertical="center"/>
    </xf>
    <xf numFmtId="14" fontId="13" fillId="0" borderId="0" xfId="0" applyNumberFormat="1" applyFont="1"/>
    <xf numFmtId="0" fontId="13" fillId="0" borderId="0" xfId="0" applyFont="1"/>
    <xf numFmtId="0" fontId="15" fillId="0" borderId="0" xfId="0" applyFont="1"/>
    <xf numFmtId="0" fontId="16" fillId="0" borderId="0" xfId="0" applyFont="1" applyAlignment="1">
      <alignment horizontal="center" vertical="center"/>
    </xf>
    <xf numFmtId="0" fontId="6" fillId="0" borderId="1" xfId="9" applyFont="1" applyBorder="1" applyAlignment="1">
      <alignment wrapText="1"/>
    </xf>
    <xf numFmtId="0" fontId="19" fillId="0" borderId="0" xfId="0" applyFont="1" applyAlignment="1">
      <alignment vertical="center" wrapText="1"/>
    </xf>
    <xf numFmtId="0" fontId="10" fillId="0" borderId="2" xfId="4" applyFont="1" applyBorder="1" applyAlignment="1">
      <alignment horizontal="center" vertical="center" wrapText="1"/>
    </xf>
    <xf numFmtId="0" fontId="10" fillId="0" borderId="2" xfId="7" applyFont="1" applyBorder="1" applyAlignment="1">
      <alignment horizontal="center" vertical="center" wrapText="1"/>
    </xf>
    <xf numFmtId="0" fontId="21"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0" fillId="0" borderId="5" xfId="4" applyFont="1" applyBorder="1" applyAlignment="1">
      <alignment horizontal="center" vertical="center" wrapText="1"/>
    </xf>
    <xf numFmtId="0" fontId="10" fillId="0" borderId="5" xfId="7" applyFont="1" applyBorder="1" applyAlignment="1">
      <alignment horizontal="center" vertical="center" wrapText="1"/>
    </xf>
    <xf numFmtId="0" fontId="21" fillId="0" borderId="5" xfId="7" applyFont="1" applyBorder="1" applyAlignment="1">
      <alignment horizontal="center" vertical="center" wrapText="1"/>
    </xf>
    <xf numFmtId="0" fontId="16" fillId="0" borderId="0" xfId="0" applyFont="1" applyBorder="1" applyAlignment="1">
      <alignment horizontal="center" vertical="center"/>
    </xf>
    <xf numFmtId="0" fontId="0" fillId="0" borderId="0" xfId="0" applyBorder="1"/>
    <xf numFmtId="0" fontId="29" fillId="4" borderId="2" xfId="7" applyFont="1" applyFill="1" applyBorder="1" applyAlignment="1">
      <alignment horizontal="center" vertical="center" wrapText="1"/>
    </xf>
    <xf numFmtId="0" fontId="29" fillId="0" borderId="2" xfId="4" applyFont="1" applyBorder="1" applyAlignment="1">
      <alignment horizontal="center" vertical="center" wrapText="1"/>
    </xf>
    <xf numFmtId="4" fontId="29" fillId="0" borderId="2" xfId="7" applyNumberFormat="1" applyFont="1" applyBorder="1" applyAlignment="1">
      <alignment horizontal="center" vertical="center" wrapText="1"/>
    </xf>
    <xf numFmtId="168" fontId="28" fillId="9" borderId="2" xfId="4" applyNumberFormat="1" applyFont="1" applyFill="1" applyBorder="1" applyAlignment="1">
      <alignment horizontal="center" vertical="center" wrapText="1"/>
    </xf>
    <xf numFmtId="168" fontId="10" fillId="0" borderId="2" xfId="4" applyNumberFormat="1" applyFont="1" applyBorder="1" applyAlignment="1">
      <alignment horizontal="center" vertical="center" wrapText="1"/>
    </xf>
    <xf numFmtId="0" fontId="11" fillId="0" borderId="0" xfId="0" applyFont="1" applyAlignment="1">
      <alignment horizontal="center" vertical="center"/>
    </xf>
    <xf numFmtId="0" fontId="10" fillId="0" borderId="2" xfId="7" applyFont="1" applyBorder="1" applyAlignment="1">
      <alignment horizontal="center" vertical="center" wrapText="1"/>
    </xf>
    <xf numFmtId="166" fontId="10" fillId="3" borderId="2" xfId="4"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166" fontId="32" fillId="9"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0" fontId="11" fillId="0" borderId="0" xfId="0" applyFont="1" applyAlignment="1">
      <alignment vertical="center"/>
    </xf>
    <xf numFmtId="0" fontId="27" fillId="0" borderId="0" xfId="0" applyFont="1" applyAlignment="1">
      <alignment vertical="center"/>
    </xf>
    <xf numFmtId="0" fontId="10" fillId="0" borderId="3" xfId="4" applyFont="1" applyBorder="1" applyAlignment="1">
      <alignment horizontal="center" vertical="center" wrapText="1"/>
    </xf>
    <xf numFmtId="0" fontId="10" fillId="4" borderId="2" xfId="7" applyFont="1" applyFill="1" applyBorder="1" applyAlignment="1">
      <alignment horizontal="center" vertical="center" wrapText="1"/>
    </xf>
    <xf numFmtId="0" fontId="10" fillId="4" borderId="2" xfId="4" applyFont="1" applyFill="1" applyBorder="1" applyAlignment="1">
      <alignment horizontal="center" vertical="center" wrapText="1"/>
    </xf>
    <xf numFmtId="168" fontId="11" fillId="0" borderId="2" xfId="0" applyNumberFormat="1" applyFont="1" applyFill="1" applyBorder="1" applyAlignment="1">
      <alignment horizontal="center" vertical="center" wrapText="1"/>
    </xf>
    <xf numFmtId="168" fontId="29" fillId="4" borderId="2" xfId="4" applyNumberFormat="1" applyFont="1" applyFill="1" applyBorder="1" applyAlignment="1">
      <alignment horizontal="center" vertical="center" wrapText="1"/>
    </xf>
    <xf numFmtId="0" fontId="19" fillId="0" borderId="9" xfId="0" applyFont="1" applyBorder="1" applyAlignment="1">
      <alignment horizontal="center" vertical="center" wrapText="1"/>
    </xf>
    <xf numFmtId="43" fontId="10" fillId="4" borderId="2" xfId="18" applyFont="1" applyFill="1" applyBorder="1" applyAlignment="1">
      <alignment horizontal="center" vertical="center" wrapText="1"/>
    </xf>
    <xf numFmtId="2" fontId="10" fillId="3" borderId="2" xfId="12" applyNumberFormat="1" applyFont="1" applyFill="1" applyBorder="1" applyAlignment="1">
      <alignment horizontal="center" vertical="center" wrapText="1"/>
    </xf>
    <xf numFmtId="0" fontId="10" fillId="0" borderId="2" xfId="5" applyFont="1" applyBorder="1" applyAlignment="1">
      <alignment horizontal="center" vertical="center" wrapText="1"/>
    </xf>
    <xf numFmtId="0" fontId="29" fillId="0" borderId="2" xfId="7" applyFont="1" applyBorder="1" applyAlignment="1">
      <alignment horizontal="center" vertical="center" wrapText="1"/>
    </xf>
    <xf numFmtId="0" fontId="29" fillId="0" borderId="11" xfId="4" applyFont="1" applyBorder="1" applyAlignment="1">
      <alignment horizontal="center" vertical="center" wrapText="1"/>
    </xf>
    <xf numFmtId="4" fontId="29" fillId="0" borderId="11" xfId="7" applyNumberFormat="1" applyFont="1" applyBorder="1" applyAlignment="1">
      <alignment horizontal="center" vertical="center" wrapText="1"/>
    </xf>
    <xf numFmtId="168" fontId="28" fillId="0" borderId="2" xfId="4" applyNumberFormat="1" applyFont="1" applyFill="1" applyBorder="1" applyAlignment="1">
      <alignment horizontal="center" vertical="center" wrapText="1"/>
    </xf>
    <xf numFmtId="168" fontId="11" fillId="10" borderId="2" xfId="0" applyNumberFormat="1" applyFont="1" applyFill="1" applyBorder="1" applyAlignment="1">
      <alignment horizontal="center" vertical="center" wrapText="1"/>
    </xf>
    <xf numFmtId="168" fontId="11" fillId="9"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3" fontId="11" fillId="0" borderId="2" xfId="0" applyNumberFormat="1" applyFont="1" applyFill="1" applyBorder="1" applyAlignment="1">
      <alignment horizontal="center" vertical="center" wrapText="1"/>
    </xf>
    <xf numFmtId="166" fontId="10" fillId="3" borderId="5" xfId="4" applyNumberFormat="1" applyFont="1" applyFill="1" applyBorder="1" applyAlignment="1">
      <alignment vertical="center" wrapText="1"/>
    </xf>
    <xf numFmtId="0" fontId="33" fillId="0" borderId="0" xfId="0" applyFont="1" applyAlignment="1">
      <alignment horizontal="center" wrapText="1"/>
    </xf>
    <xf numFmtId="0" fontId="34" fillId="0" borderId="0" xfId="0" applyFont="1" applyAlignment="1">
      <alignment horizontal="center" wrapText="1"/>
    </xf>
    <xf numFmtId="0" fontId="10" fillId="0" borderId="2" xfId="5" applyFont="1" applyBorder="1" applyAlignment="1">
      <alignment horizontal="center" vertical="center" wrapText="1"/>
    </xf>
    <xf numFmtId="0" fontId="10" fillId="3" borderId="3" xfId="8" applyFont="1" applyFill="1" applyBorder="1" applyAlignment="1">
      <alignment horizontal="center" vertical="center" wrapText="1"/>
    </xf>
    <xf numFmtId="0" fontId="10" fillId="3" borderId="4" xfId="8" applyFont="1" applyFill="1" applyBorder="1" applyAlignment="1">
      <alignment horizontal="center" vertical="center" wrapText="1"/>
    </xf>
    <xf numFmtId="0" fontId="10" fillId="3" borderId="6"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10" fillId="3" borderId="5" xfId="8" applyFont="1" applyFill="1" applyBorder="1" applyAlignment="1">
      <alignment horizontal="center" vertical="center" wrapText="1"/>
    </xf>
    <xf numFmtId="0" fontId="10" fillId="3" borderId="8" xfId="8" applyFont="1" applyFill="1" applyBorder="1" applyAlignment="1">
      <alignment horizontal="center" vertical="center" wrapText="1"/>
    </xf>
    <xf numFmtId="0" fontId="10" fillId="3" borderId="2" xfId="8" applyFont="1" applyFill="1" applyBorder="1" applyAlignment="1">
      <alignment horizontal="center" vertical="center" wrapText="1"/>
    </xf>
    <xf numFmtId="0" fontId="15" fillId="0" borderId="0" xfId="0" applyFont="1" applyAlignment="1">
      <alignment horizontal="center"/>
    </xf>
    <xf numFmtId="0" fontId="10" fillId="0" borderId="9" xfId="0" applyFont="1" applyBorder="1" applyAlignment="1">
      <alignment horizontal="left"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0" fontId="7" fillId="0" borderId="0" xfId="9" applyFont="1" applyAlignment="1">
      <alignment horizontal="center"/>
    </xf>
    <xf numFmtId="0" fontId="6" fillId="0" borderId="1" xfId="9" applyFont="1" applyBorder="1" applyAlignment="1">
      <alignment horizontal="center" wrapText="1"/>
    </xf>
    <xf numFmtId="0" fontId="8" fillId="0" borderId="0" xfId="5" applyFont="1" applyAlignment="1">
      <alignment horizontal="left" vertical="top" wrapText="1"/>
    </xf>
    <xf numFmtId="0" fontId="9" fillId="0" borderId="1" xfId="9" applyFont="1" applyBorder="1" applyAlignment="1">
      <alignment horizontal="left" vertical="top"/>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0" borderId="5"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2" xfId="6" applyFont="1" applyBorder="1" applyAlignment="1">
      <alignment horizontal="center" vertical="center" wrapText="1"/>
    </xf>
    <xf numFmtId="0" fontId="10" fillId="0" borderId="9" xfId="4" applyFont="1" applyBorder="1" applyAlignment="1">
      <alignment horizontal="center" vertical="center" wrapText="1"/>
    </xf>
    <xf numFmtId="0" fontId="10" fillId="0" borderId="10" xfId="4" applyFont="1" applyBorder="1" applyAlignment="1">
      <alignment horizontal="center" vertical="center" wrapText="1"/>
    </xf>
    <xf numFmtId="0" fontId="20" fillId="8" borderId="2" xfId="0" applyFont="1" applyFill="1" applyBorder="1" applyAlignment="1">
      <alignment horizontal="center" vertical="center" wrapText="1"/>
    </xf>
    <xf numFmtId="0" fontId="22" fillId="5" borderId="11" xfId="4" applyFont="1" applyFill="1" applyBorder="1" applyAlignment="1">
      <alignment horizontal="left" vertical="center" wrapText="1"/>
    </xf>
    <xf numFmtId="0" fontId="13" fillId="0" borderId="9" xfId="4" applyFont="1" applyBorder="1" applyAlignment="1">
      <alignment horizontal="left" vertical="center" wrapText="1"/>
    </xf>
    <xf numFmtId="0" fontId="13" fillId="0" borderId="12" xfId="4" applyFont="1" applyBorder="1" applyAlignment="1">
      <alignment horizontal="left" vertical="center" wrapText="1"/>
    </xf>
    <xf numFmtId="0" fontId="13" fillId="0" borderId="10" xfId="4" applyFont="1" applyBorder="1" applyAlignment="1">
      <alignment horizontal="left" vertical="center" wrapText="1"/>
    </xf>
    <xf numFmtId="0" fontId="20" fillId="3" borderId="9"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20" fillId="5" borderId="2" xfId="0" applyFont="1" applyFill="1" applyBorder="1" applyAlignment="1">
      <alignment horizontal="left" vertical="center" wrapText="1"/>
    </xf>
    <xf numFmtId="0" fontId="23" fillId="0" borderId="1" xfId="0" applyFont="1" applyBorder="1" applyAlignment="1">
      <alignment horizontal="center" vertical="center" wrapText="1"/>
    </xf>
    <xf numFmtId="0" fontId="20" fillId="7" borderId="9"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31" fillId="4" borderId="9" xfId="13" applyFill="1" applyBorder="1" applyAlignment="1" applyProtection="1">
      <alignment horizontal="center" vertical="center" wrapText="1"/>
    </xf>
    <xf numFmtId="0" fontId="31" fillId="4" borderId="12" xfId="13" applyFill="1" applyBorder="1" applyAlignment="1" applyProtection="1">
      <alignment horizontal="center" vertical="center" wrapText="1"/>
    </xf>
    <xf numFmtId="0" fontId="31" fillId="4" borderId="10" xfId="13" applyFill="1" applyBorder="1" applyAlignment="1" applyProtection="1">
      <alignment horizontal="center" vertical="center" wrapText="1"/>
    </xf>
    <xf numFmtId="0" fontId="17" fillId="0" borderId="0" xfId="0" applyFont="1" applyAlignment="1">
      <alignment horizontal="center" vertical="center" wrapText="1"/>
    </xf>
    <xf numFmtId="0" fontId="18" fillId="0" borderId="1" xfId="9" applyFont="1" applyBorder="1" applyAlignment="1">
      <alignment horizontal="center" wrapText="1"/>
    </xf>
    <xf numFmtId="0" fontId="19" fillId="0" borderId="11" xfId="0" applyFont="1" applyBorder="1" applyAlignment="1">
      <alignment horizontal="center" vertical="center" wrapText="1"/>
    </xf>
    <xf numFmtId="0" fontId="20" fillId="5" borderId="1" xfId="0" applyFont="1" applyFill="1" applyBorder="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20" fillId="5" borderId="0" xfId="0" applyFont="1" applyFill="1" applyAlignment="1">
      <alignment horizontal="left" vertical="center" wrapText="1"/>
    </xf>
    <xf numFmtId="0" fontId="20" fillId="0" borderId="0" xfId="0" applyFont="1" applyAlignment="1">
      <alignment horizontal="center" vertical="center" wrapText="1"/>
    </xf>
    <xf numFmtId="0" fontId="13" fillId="0" borderId="1" xfId="0" applyFont="1" applyBorder="1" applyAlignment="1">
      <alignment horizontal="center" vertical="center" wrapText="1"/>
    </xf>
    <xf numFmtId="0" fontId="25" fillId="5" borderId="9" xfId="0" applyFont="1" applyFill="1" applyBorder="1" applyAlignment="1">
      <alignment horizontal="left" vertical="center"/>
    </xf>
    <xf numFmtId="0" fontId="25" fillId="5" borderId="12" xfId="0" applyFont="1" applyFill="1" applyBorder="1" applyAlignment="1">
      <alignment horizontal="left" vertical="center"/>
    </xf>
    <xf numFmtId="0" fontId="25" fillId="5" borderId="10" xfId="0" applyFont="1" applyFill="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168" fontId="10" fillId="0" borderId="2" xfId="7" applyNumberFormat="1" applyFont="1" applyBorder="1" applyAlignment="1">
      <alignment horizontal="center" vertical="center" wrapText="1"/>
    </xf>
    <xf numFmtId="0" fontId="28" fillId="6" borderId="2" xfId="7" applyFont="1" applyFill="1" applyBorder="1" applyAlignment="1">
      <alignment horizontal="center" vertical="center" wrapText="1"/>
    </xf>
    <xf numFmtId="0" fontId="29" fillId="0" borderId="2" xfId="7" applyFont="1" applyBorder="1" applyAlignment="1">
      <alignment horizontal="center" vertical="center" wrapText="1"/>
    </xf>
    <xf numFmtId="168" fontId="29" fillId="0" borderId="9" xfId="4" applyNumberFormat="1" applyFont="1" applyBorder="1" applyAlignment="1">
      <alignment horizontal="center" vertical="center" wrapText="1"/>
    </xf>
    <xf numFmtId="168" fontId="29" fillId="0" borderId="10" xfId="4" applyNumberFormat="1" applyFont="1" applyBorder="1" applyAlignment="1">
      <alignment horizontal="center" vertical="center" wrapText="1"/>
    </xf>
    <xf numFmtId="0" fontId="29" fillId="0" borderId="9" xfId="4" applyFont="1" applyBorder="1" applyAlignment="1">
      <alignment horizontal="center" vertical="center" wrapText="1"/>
    </xf>
    <xf numFmtId="0" fontId="29" fillId="0" borderId="10" xfId="4" applyFont="1" applyBorder="1" applyAlignment="1">
      <alignment horizontal="center" vertical="center" wrapText="1"/>
    </xf>
  </cellXfs>
  <cellStyles count="19">
    <cellStyle name="Гиперссылка" xfId="13" builtinId="8"/>
    <cellStyle name="Денежный 2" xfId="1"/>
    <cellStyle name="Денежный 2 2" xfId="2"/>
    <cellStyle name="Обычный" xfId="0" builtinId="0"/>
    <cellStyle name="Обычный 10" xfId="15"/>
    <cellStyle name="Обычный 11" xfId="16"/>
    <cellStyle name="Обычный 12" xfId="17"/>
    <cellStyle name="Обычный 2" xfId="3"/>
    <cellStyle name="Обычный 2 2" xfId="4"/>
    <cellStyle name="Обычный 5" xfId="5"/>
    <cellStyle name="Обычный 9" xfId="14"/>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xfId="18" builtinId="3"/>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zakupki.gov.ru/epz/contract/contractCard/common-info.html?reestrNumber=2650123225026000045" TargetMode="External"/></Relationships>
</file>

<file path=xl/worksheets/sheet1.xml><?xml version="1.0" encoding="utf-8"?>
<worksheet xmlns="http://schemas.openxmlformats.org/spreadsheetml/2006/main" xmlns:r="http://schemas.openxmlformats.org/officeDocument/2006/relationships">
  <dimension ref="A1:IN16"/>
  <sheetViews>
    <sheetView tabSelected="1" workbookViewId="0">
      <selection activeCell="B15" sqref="B15:M15"/>
    </sheetView>
  </sheetViews>
  <sheetFormatPr defaultRowHeight="13.15" customHeight="1"/>
  <cols>
    <col min="1" max="1" width="3.42578125" bestFit="1" customWidth="1"/>
    <col min="2" max="2" width="15.7109375" bestFit="1" customWidth="1"/>
    <col min="3" max="3" width="13" customWidth="1"/>
    <col min="4" max="4" width="7.85546875" customWidth="1"/>
    <col min="5" max="5" width="8.28515625" bestFit="1" customWidth="1"/>
    <col min="6" max="6" width="11.5703125" customWidth="1"/>
    <col min="7" max="7" width="14" customWidth="1"/>
    <col min="8" max="8" width="11.85546875" bestFit="1" customWidth="1"/>
    <col min="9" max="9" width="14.5703125" customWidth="1"/>
    <col min="10" max="10" width="11" customWidth="1"/>
    <col min="11" max="11" width="10.42578125" customWidth="1"/>
    <col min="12" max="12" width="11.28515625" bestFit="1" customWidth="1"/>
    <col min="13" max="13" width="13.140625" bestFit="1" customWidth="1"/>
    <col min="14" max="14" width="12.28515625" bestFit="1" customWidth="1"/>
  </cols>
  <sheetData>
    <row r="1" spans="1:248" ht="18.75">
      <c r="A1" s="1"/>
      <c r="B1" s="77" t="s">
        <v>0</v>
      </c>
      <c r="C1" s="77"/>
      <c r="D1" s="77"/>
      <c r="E1" s="77"/>
      <c r="F1" s="77"/>
      <c r="G1" s="77"/>
      <c r="H1" s="77"/>
      <c r="I1" s="77"/>
      <c r="J1" s="77"/>
      <c r="K1" s="77"/>
      <c r="L1" s="2"/>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row>
    <row r="2" spans="1:248" ht="18.75">
      <c r="A2" s="1"/>
      <c r="B2" s="78" t="s">
        <v>274</v>
      </c>
      <c r="C2" s="78"/>
      <c r="D2" s="78"/>
      <c r="E2" s="78"/>
      <c r="F2" s="78"/>
      <c r="G2" s="78"/>
      <c r="H2" s="78"/>
      <c r="I2" s="78"/>
      <c r="J2" s="78"/>
      <c r="K2" s="78"/>
      <c r="L2" s="78"/>
      <c r="M2" s="78"/>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row>
    <row r="3" spans="1:248" ht="62.25" customHeight="1">
      <c r="A3" s="3"/>
      <c r="B3" s="79" t="s">
        <v>1</v>
      </c>
      <c r="C3" s="79"/>
      <c r="D3" s="79"/>
      <c r="E3" s="79"/>
      <c r="F3" s="79"/>
      <c r="G3" s="79"/>
      <c r="H3" s="79"/>
      <c r="I3" s="79"/>
      <c r="J3" s="79"/>
      <c r="K3" s="79"/>
      <c r="L3" s="79"/>
      <c r="M3" s="79"/>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row>
    <row r="4" spans="1:248" ht="18" customHeight="1">
      <c r="A4" s="4"/>
      <c r="B4" s="80" t="s">
        <v>2</v>
      </c>
      <c r="C4" s="80"/>
      <c r="D4" s="80"/>
      <c r="E4" s="80"/>
      <c r="F4" s="80"/>
      <c r="G4" s="80"/>
      <c r="H4" s="80"/>
      <c r="I4" s="80"/>
      <c r="J4" s="80"/>
      <c r="K4" s="80"/>
      <c r="L4" s="80"/>
      <c r="M4" s="80"/>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row>
    <row r="5" spans="1:248" ht="13.15" customHeight="1">
      <c r="A5" s="65" t="s">
        <v>3</v>
      </c>
      <c r="B5" s="66" t="s">
        <v>4</v>
      </c>
      <c r="C5" s="67"/>
      <c r="D5" s="70" t="s">
        <v>5</v>
      </c>
      <c r="E5" s="72" t="s">
        <v>6</v>
      </c>
      <c r="F5" s="72" t="s">
        <v>7</v>
      </c>
      <c r="G5" s="81" t="s">
        <v>8</v>
      </c>
      <c r="H5" s="81" t="s">
        <v>9</v>
      </c>
      <c r="I5" s="83" t="s">
        <v>10</v>
      </c>
      <c r="J5" s="85" t="s">
        <v>11</v>
      </c>
      <c r="K5" s="86" t="s">
        <v>12</v>
      </c>
      <c r="L5" s="87" t="s">
        <v>13</v>
      </c>
      <c r="M5" s="89" t="s">
        <v>14</v>
      </c>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row>
    <row r="6" spans="1:248" s="5" customFormat="1" ht="90.75" customHeight="1">
      <c r="A6" s="65"/>
      <c r="B6" s="68"/>
      <c r="C6" s="69"/>
      <c r="D6" s="71"/>
      <c r="E6" s="72"/>
      <c r="F6" s="72"/>
      <c r="G6" s="82"/>
      <c r="H6" s="82"/>
      <c r="I6" s="84"/>
      <c r="J6" s="85"/>
      <c r="K6" s="86"/>
      <c r="L6" s="88"/>
      <c r="M6" s="89"/>
      <c r="N6" s="6"/>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row>
    <row r="7" spans="1:248" s="5" customFormat="1" ht="39.75" customHeight="1">
      <c r="A7" s="53">
        <v>1</v>
      </c>
      <c r="B7" s="72" t="s">
        <v>80</v>
      </c>
      <c r="C7" s="72"/>
      <c r="D7" s="24" t="s">
        <v>15</v>
      </c>
      <c r="E7" s="8" t="s">
        <v>76</v>
      </c>
      <c r="F7" s="51">
        <v>500000</v>
      </c>
      <c r="G7" s="39">
        <v>0.20419999999999999</v>
      </c>
      <c r="H7" s="9">
        <v>0.34420000000000001</v>
      </c>
      <c r="I7" s="39">
        <v>0.19089999999999999</v>
      </c>
      <c r="J7" s="62" t="s">
        <v>16</v>
      </c>
      <c r="K7" s="39">
        <v>0.19089999999999999</v>
      </c>
      <c r="L7" s="52">
        <f>K7*1.1</f>
        <v>0.20999000000000001</v>
      </c>
      <c r="M7" s="10">
        <v>105000</v>
      </c>
      <c r="N7" s="6"/>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row>
    <row r="8" spans="1:248" ht="12.75">
      <c r="A8" s="11"/>
      <c r="B8" s="74" t="s">
        <v>17</v>
      </c>
      <c r="C8" s="75"/>
      <c r="D8" s="75"/>
      <c r="E8" s="75"/>
      <c r="F8" s="75"/>
      <c r="G8" s="75"/>
      <c r="H8" s="75"/>
      <c r="I8" s="75"/>
      <c r="J8" s="75"/>
      <c r="K8" s="75"/>
      <c r="L8" s="76"/>
      <c r="M8" s="12">
        <f>SUM(M7:M7)</f>
        <v>105000</v>
      </c>
    </row>
    <row r="9" spans="1:248" ht="12.75">
      <c r="A9" s="13"/>
      <c r="B9" s="13"/>
      <c r="C9" s="13"/>
      <c r="D9" s="13"/>
      <c r="E9" s="13"/>
      <c r="F9" s="13"/>
      <c r="G9" s="13"/>
      <c r="H9" s="13"/>
      <c r="I9" s="13"/>
      <c r="J9" s="13"/>
      <c r="K9" s="13"/>
      <c r="L9" s="13"/>
      <c r="M9" s="13"/>
    </row>
    <row r="10" spans="1:248" ht="12.75">
      <c r="B10" s="14">
        <v>46218</v>
      </c>
    </row>
    <row r="11" spans="1:248" ht="12.75">
      <c r="B11" s="15"/>
      <c r="C11" s="15"/>
      <c r="D11" s="15"/>
      <c r="E11" s="15"/>
      <c r="F11" s="15"/>
      <c r="G11" s="15"/>
    </row>
    <row r="12" spans="1:248" ht="13.15" customHeight="1">
      <c r="B12" s="16" t="s">
        <v>18</v>
      </c>
      <c r="C12" s="16"/>
      <c r="D12" s="73" t="s">
        <v>57</v>
      </c>
      <c r="E12" s="73"/>
      <c r="F12" s="73"/>
      <c r="G12" s="73"/>
    </row>
    <row r="15" spans="1:248" ht="45" customHeight="1">
      <c r="B15" s="63"/>
      <c r="C15" s="63"/>
      <c r="D15" s="63"/>
      <c r="E15" s="63"/>
      <c r="F15" s="63"/>
      <c r="G15" s="63"/>
      <c r="H15" s="63"/>
      <c r="I15" s="63"/>
      <c r="J15" s="63"/>
      <c r="K15" s="63"/>
      <c r="L15" s="63"/>
      <c r="M15" s="63"/>
    </row>
    <row r="16" spans="1:248" ht="42" customHeight="1">
      <c r="B16" s="64"/>
      <c r="C16" s="64"/>
      <c r="D16" s="64"/>
      <c r="E16" s="64"/>
      <c r="F16" s="64"/>
      <c r="G16" s="64"/>
      <c r="H16" s="64"/>
      <c r="I16" s="64"/>
      <c r="J16" s="64"/>
      <c r="K16" s="64"/>
      <c r="L16" s="64"/>
      <c r="M16" s="64"/>
    </row>
  </sheetData>
  <mergeCells count="21">
    <mergeCell ref="B1:K1"/>
    <mergeCell ref="B2:M2"/>
    <mergeCell ref="B3:M3"/>
    <mergeCell ref="B4:M4"/>
    <mergeCell ref="G5:G6"/>
    <mergeCell ref="H5:H6"/>
    <mergeCell ref="I5:I6"/>
    <mergeCell ref="J5:J6"/>
    <mergeCell ref="K5:K6"/>
    <mergeCell ref="L5:L6"/>
    <mergeCell ref="M5:M6"/>
    <mergeCell ref="B15:M15"/>
    <mergeCell ref="B16:M16"/>
    <mergeCell ref="A5:A6"/>
    <mergeCell ref="B5:C6"/>
    <mergeCell ref="D5:D6"/>
    <mergeCell ref="E5:E6"/>
    <mergeCell ref="F5:F6"/>
    <mergeCell ref="D12:G12"/>
    <mergeCell ref="B8:L8"/>
    <mergeCell ref="B7:C7"/>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IX199"/>
  <sheetViews>
    <sheetView topLeftCell="A146" workbookViewId="0">
      <selection activeCell="I141" sqref="I141"/>
    </sheetView>
  </sheetViews>
  <sheetFormatPr defaultRowHeight="13.9" customHeight="1"/>
  <cols>
    <col min="1" max="1" width="3.42578125" style="17" bestFit="1" customWidth="1"/>
    <col min="2" max="2" width="26.42578125" style="17" bestFit="1" customWidth="1"/>
    <col min="3" max="3" width="19.5703125" style="17" bestFit="1" customWidth="1"/>
    <col min="4" max="4" width="24.42578125" style="17" bestFit="1" customWidth="1"/>
    <col min="5" max="5" width="17.140625" style="17" bestFit="1" customWidth="1"/>
    <col min="6" max="6" width="18.5703125" style="17" customWidth="1"/>
    <col min="7" max="7" width="11.140625" style="17" customWidth="1"/>
    <col min="8" max="9" width="17.140625" style="17" bestFit="1" customWidth="1"/>
    <col min="10" max="10" width="24.5703125" style="17" bestFit="1" customWidth="1"/>
    <col min="11" max="11" width="23.85546875" style="17" bestFit="1" customWidth="1"/>
    <col min="12" max="12" width="8.85546875" style="17" bestFit="1" customWidth="1"/>
    <col min="13" max="13" width="13.42578125" style="17" bestFit="1" customWidth="1"/>
    <col min="14" max="258" width="8.85546875" style="17" bestFit="1" customWidth="1"/>
  </cols>
  <sheetData>
    <row r="1" spans="1:258" ht="30.75" customHeight="1">
      <c r="A1" s="111" t="s">
        <v>19</v>
      </c>
      <c r="B1" s="111"/>
      <c r="C1" s="111"/>
      <c r="D1" s="111"/>
      <c r="E1" s="111"/>
      <c r="F1" s="111"/>
      <c r="G1" s="111"/>
      <c r="H1" s="111"/>
      <c r="I1" s="111"/>
    </row>
    <row r="2" spans="1:258" ht="15.75" customHeight="1">
      <c r="A2" s="112" t="s">
        <v>55</v>
      </c>
      <c r="B2" s="112"/>
      <c r="C2" s="112"/>
      <c r="D2" s="112"/>
      <c r="E2" s="112"/>
      <c r="F2" s="112"/>
      <c r="G2" s="112"/>
      <c r="H2" s="112"/>
      <c r="I2" s="112"/>
      <c r="J2" s="18"/>
      <c r="K2" s="18"/>
      <c r="L2" s="18"/>
      <c r="M2" s="18"/>
    </row>
    <row r="3" spans="1:258" ht="39" customHeight="1">
      <c r="A3" s="113" t="s">
        <v>20</v>
      </c>
      <c r="B3" s="113"/>
      <c r="C3" s="113"/>
      <c r="D3" s="113"/>
      <c r="E3" s="113"/>
      <c r="F3" s="113"/>
      <c r="G3" s="113"/>
      <c r="H3" s="113"/>
      <c r="I3" s="113"/>
    </row>
    <row r="4" spans="1:258" ht="5.45" hidden="1" customHeight="1">
      <c r="A4" s="19"/>
      <c r="B4" s="19"/>
      <c r="C4" s="19"/>
      <c r="D4" s="19"/>
      <c r="E4" s="19"/>
      <c r="F4" s="19"/>
      <c r="G4" s="19"/>
      <c r="H4" s="19"/>
      <c r="I4" s="19"/>
    </row>
    <row r="5" spans="1:258" ht="22.9" customHeight="1">
      <c r="A5" s="114" t="s">
        <v>21</v>
      </c>
      <c r="B5" s="114"/>
      <c r="C5" s="114"/>
      <c r="D5" s="114"/>
      <c r="E5" s="114"/>
      <c r="F5" s="114"/>
      <c r="G5" s="114"/>
      <c r="H5" s="114"/>
      <c r="I5" s="114"/>
    </row>
    <row r="6" spans="1:258" ht="48" customHeight="1">
      <c r="A6" s="20" t="s">
        <v>3</v>
      </c>
      <c r="B6" s="21" t="s">
        <v>22</v>
      </c>
      <c r="C6" s="21" t="s">
        <v>23</v>
      </c>
      <c r="D6" s="22" t="s">
        <v>24</v>
      </c>
      <c r="E6" s="21" t="s">
        <v>25</v>
      </c>
      <c r="F6" s="20" t="s">
        <v>26</v>
      </c>
      <c r="G6" s="90" t="s">
        <v>27</v>
      </c>
      <c r="H6" s="91"/>
      <c r="I6" s="20" t="s">
        <v>28</v>
      </c>
    </row>
    <row r="7" spans="1:258" ht="15">
      <c r="A7" s="27">
        <v>1</v>
      </c>
      <c r="B7" s="28">
        <v>2</v>
      </c>
      <c r="C7" s="28">
        <v>3</v>
      </c>
      <c r="D7" s="29">
        <v>4</v>
      </c>
      <c r="E7" s="28">
        <v>5</v>
      </c>
      <c r="F7" s="27">
        <v>6</v>
      </c>
      <c r="G7" s="90">
        <v>7</v>
      </c>
      <c r="H7" s="91"/>
      <c r="I7" s="27">
        <v>8</v>
      </c>
    </row>
    <row r="8" spans="1:258" s="31" customFormat="1" ht="21" customHeight="1">
      <c r="A8" s="55"/>
      <c r="B8" s="126" t="s">
        <v>80</v>
      </c>
      <c r="C8" s="126"/>
      <c r="D8" s="126"/>
      <c r="E8" s="34"/>
      <c r="F8" s="33"/>
      <c r="G8" s="130"/>
      <c r="H8" s="131"/>
      <c r="I8" s="57"/>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c r="HN8" s="30"/>
      <c r="HO8" s="30"/>
      <c r="HP8" s="30"/>
      <c r="HQ8" s="30"/>
      <c r="HR8" s="30"/>
      <c r="HS8" s="30"/>
      <c r="HT8" s="30"/>
      <c r="HU8" s="30"/>
      <c r="HV8" s="30"/>
      <c r="HW8" s="30"/>
      <c r="HX8" s="30"/>
      <c r="HY8" s="30"/>
      <c r="HZ8" s="30"/>
      <c r="IA8" s="30"/>
      <c r="IB8" s="30"/>
      <c r="IC8" s="30"/>
      <c r="ID8" s="30"/>
      <c r="IE8" s="30"/>
      <c r="IF8" s="30"/>
      <c r="IG8" s="30"/>
      <c r="IH8" s="30"/>
      <c r="II8" s="30"/>
      <c r="IJ8" s="30"/>
      <c r="IK8" s="30"/>
      <c r="IL8" s="30"/>
      <c r="IM8" s="30"/>
      <c r="IN8" s="30"/>
      <c r="IO8" s="30"/>
      <c r="IP8" s="30"/>
      <c r="IQ8" s="30"/>
      <c r="IR8" s="30"/>
      <c r="IS8" s="30"/>
      <c r="IT8" s="30"/>
      <c r="IU8" s="30"/>
      <c r="IV8" s="30"/>
      <c r="IW8" s="30"/>
      <c r="IX8" s="30"/>
    </row>
    <row r="9" spans="1:258" s="31" customFormat="1" ht="22.5">
      <c r="A9" s="33">
        <v>1</v>
      </c>
      <c r="B9" s="32" t="s">
        <v>60</v>
      </c>
      <c r="C9" s="32" t="s">
        <v>56</v>
      </c>
      <c r="D9" s="54" t="s">
        <v>82</v>
      </c>
      <c r="E9" s="34">
        <v>269.5</v>
      </c>
      <c r="F9" s="33">
        <v>1</v>
      </c>
      <c r="G9" s="128">
        <f>E9/F9/1000</f>
        <v>0.26950000000000002</v>
      </c>
      <c r="H9" s="129"/>
      <c r="I9" s="49">
        <f>(E9-40.82-24.5)/F9/1000</f>
        <v>0.20418</v>
      </c>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c r="IW9" s="30"/>
      <c r="IX9" s="30"/>
    </row>
    <row r="10" spans="1:258" s="31" customFormat="1" ht="45">
      <c r="A10" s="33">
        <v>2</v>
      </c>
      <c r="B10" s="32" t="s">
        <v>78</v>
      </c>
      <c r="C10" s="32" t="s">
        <v>79</v>
      </c>
      <c r="D10" s="54" t="s">
        <v>81</v>
      </c>
      <c r="E10" s="34">
        <v>312.95</v>
      </c>
      <c r="F10" s="33">
        <v>1</v>
      </c>
      <c r="G10" s="128">
        <f>E10/F10/1000</f>
        <v>0.31295000000000001</v>
      </c>
      <c r="H10" s="129"/>
      <c r="I10" s="49">
        <f>E10/F10/1000/1.1</f>
        <v>0.28449999999999998</v>
      </c>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c r="IW10" s="30"/>
      <c r="IX10" s="30"/>
    </row>
    <row r="11" spans="1:258" s="31" customFormat="1" ht="45">
      <c r="A11" s="33">
        <v>3</v>
      </c>
      <c r="B11" s="32" t="s">
        <v>78</v>
      </c>
      <c r="C11" s="32" t="s">
        <v>61</v>
      </c>
      <c r="D11" s="54" t="s">
        <v>83</v>
      </c>
      <c r="E11" s="34">
        <v>269</v>
      </c>
      <c r="F11" s="33">
        <v>1</v>
      </c>
      <c r="G11" s="128">
        <f>E11/F11/1000</f>
        <v>0.26900000000000002</v>
      </c>
      <c r="H11" s="129"/>
      <c r="I11" s="49">
        <f>(E11-7.45-24.5)/F11/1000</f>
        <v>0.23705000000000001</v>
      </c>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c r="IW11" s="30"/>
      <c r="IX11" s="30"/>
    </row>
    <row r="12" spans="1:258" s="31" customFormat="1" ht="15">
      <c r="A12" s="55"/>
      <c r="B12" s="127" t="s">
        <v>29</v>
      </c>
      <c r="C12" s="127"/>
      <c r="D12" s="127"/>
      <c r="E12" s="56"/>
      <c r="F12" s="55"/>
      <c r="G12" s="55"/>
      <c r="H12" s="55"/>
      <c r="I12" s="35">
        <f>MIN(I9:I11)</f>
        <v>0.20418</v>
      </c>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row>
    <row r="13" spans="1:258" ht="15">
      <c r="A13" s="93" t="s">
        <v>30</v>
      </c>
      <c r="B13" s="93"/>
      <c r="C13" s="93"/>
      <c r="D13" s="93"/>
      <c r="E13" s="93"/>
      <c r="F13" s="93"/>
      <c r="G13" s="93"/>
      <c r="H13" s="93"/>
      <c r="I13" s="93"/>
    </row>
    <row r="14" spans="1:258" ht="33.75">
      <c r="A14" s="23" t="s">
        <v>3</v>
      </c>
      <c r="B14" s="23" t="s">
        <v>31</v>
      </c>
      <c r="C14" s="23" t="s">
        <v>62</v>
      </c>
      <c r="D14" s="23" t="s">
        <v>32</v>
      </c>
      <c r="E14" s="23" t="s">
        <v>33</v>
      </c>
      <c r="F14" s="23" t="s">
        <v>34</v>
      </c>
      <c r="G14" s="105" t="s">
        <v>35</v>
      </c>
      <c r="H14" s="106"/>
      <c r="I14" s="107"/>
    </row>
    <row r="15" spans="1:258" ht="74.25" customHeight="1">
      <c r="A15" s="45">
        <v>1</v>
      </c>
      <c r="B15" s="46" t="s">
        <v>84</v>
      </c>
      <c r="C15" s="46" t="s">
        <v>85</v>
      </c>
      <c r="D15" s="46">
        <v>700000</v>
      </c>
      <c r="E15" s="46">
        <v>0.30020000000000002</v>
      </c>
      <c r="F15" s="47" t="s">
        <v>86</v>
      </c>
      <c r="G15" s="108" t="s">
        <v>87</v>
      </c>
      <c r="H15" s="109"/>
      <c r="I15" s="110"/>
      <c r="J15" s="37"/>
    </row>
    <row r="16" spans="1:258" ht="30.6" customHeight="1">
      <c r="A16" s="94" t="s">
        <v>58</v>
      </c>
      <c r="B16" s="95"/>
      <c r="C16" s="95"/>
      <c r="D16" s="95"/>
      <c r="E16" s="95"/>
      <c r="F16" s="95"/>
      <c r="G16" s="95"/>
      <c r="H16" s="95"/>
      <c r="I16" s="96"/>
    </row>
    <row r="17" spans="1:258" ht="19.899999999999999" customHeight="1">
      <c r="A17" s="100" t="s">
        <v>36</v>
      </c>
      <c r="B17" s="100"/>
      <c r="C17" s="100"/>
      <c r="D17" s="100"/>
      <c r="E17" s="100"/>
      <c r="F17" s="100"/>
      <c r="G17" s="100"/>
      <c r="H17" s="100"/>
      <c r="I17" s="100"/>
    </row>
    <row r="18" spans="1:258" ht="36.6" customHeight="1">
      <c r="A18" s="101" t="s">
        <v>37</v>
      </c>
      <c r="B18" s="101"/>
      <c r="C18" s="101"/>
      <c r="D18" s="101"/>
      <c r="E18" s="101"/>
      <c r="F18" s="101"/>
      <c r="G18" s="101"/>
      <c r="H18" s="101"/>
      <c r="I18" s="101"/>
    </row>
    <row r="19" spans="1:258" ht="42.75" customHeight="1">
      <c r="A19" s="24"/>
      <c r="B19" s="24" t="s">
        <v>38</v>
      </c>
      <c r="C19" s="21" t="s">
        <v>39</v>
      </c>
      <c r="D19" s="24" t="s">
        <v>40</v>
      </c>
      <c r="E19" s="24" t="s">
        <v>41</v>
      </c>
      <c r="F19" s="24" t="s">
        <v>42</v>
      </c>
      <c r="G19" s="24" t="s">
        <v>59</v>
      </c>
      <c r="H19" s="24" t="s">
        <v>43</v>
      </c>
      <c r="I19" s="24" t="s">
        <v>44</v>
      </c>
    </row>
    <row r="20" spans="1:258" s="44" customFormat="1" ht="40.5" customHeight="1">
      <c r="A20" s="42"/>
      <c r="B20" s="102" t="s">
        <v>221</v>
      </c>
      <c r="C20" s="103"/>
      <c r="D20" s="103"/>
      <c r="E20" s="103"/>
      <c r="F20" s="103"/>
      <c r="G20" s="103"/>
      <c r="H20" s="103"/>
      <c r="I20" s="104"/>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row>
    <row r="21" spans="1:258" s="44" customFormat="1" ht="90">
      <c r="A21" s="42"/>
      <c r="B21" s="48" t="s">
        <v>63</v>
      </c>
      <c r="C21" s="48" t="s">
        <v>101</v>
      </c>
      <c r="D21" s="48" t="s">
        <v>115</v>
      </c>
      <c r="E21" s="48" t="s">
        <v>166</v>
      </c>
      <c r="F21" s="48" t="s">
        <v>187</v>
      </c>
      <c r="G21" s="61">
        <v>1</v>
      </c>
      <c r="H21" s="48">
        <v>237.1</v>
      </c>
      <c r="I21" s="58">
        <f>H21/G21/1000</f>
        <v>0.23710000000000001</v>
      </c>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c r="IX21" s="43"/>
    </row>
    <row r="22" spans="1:258" s="44" customFormat="1" ht="33.75">
      <c r="A22" s="42"/>
      <c r="B22" s="48" t="s">
        <v>90</v>
      </c>
      <c r="C22" s="48" t="s">
        <v>102</v>
      </c>
      <c r="D22" s="48" t="s">
        <v>116</v>
      </c>
      <c r="E22" s="48" t="s">
        <v>167</v>
      </c>
      <c r="F22" s="48" t="s">
        <v>188</v>
      </c>
      <c r="G22" s="61">
        <v>1</v>
      </c>
      <c r="H22" s="48">
        <v>461</v>
      </c>
      <c r="I22" s="48">
        <f t="shared" ref="I22:I85" si="0">H22/G22/1000</f>
        <v>0.46100000000000002</v>
      </c>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c r="IX22" s="43"/>
    </row>
    <row r="23" spans="1:258" s="44" customFormat="1" ht="67.5">
      <c r="A23" s="42"/>
      <c r="B23" s="48" t="s">
        <v>91</v>
      </c>
      <c r="C23" s="48" t="s">
        <v>102</v>
      </c>
      <c r="D23" s="48" t="s">
        <v>117</v>
      </c>
      <c r="E23" s="48" t="s">
        <v>167</v>
      </c>
      <c r="F23" s="48" t="s">
        <v>188</v>
      </c>
      <c r="G23" s="61">
        <v>1</v>
      </c>
      <c r="H23" s="48">
        <v>461</v>
      </c>
      <c r="I23" s="48">
        <f t="shared" si="0"/>
        <v>0.46100000000000002</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c r="IX23" s="43"/>
    </row>
    <row r="24" spans="1:258" s="44" customFormat="1" ht="45">
      <c r="A24" s="42"/>
      <c r="B24" s="48" t="s">
        <v>92</v>
      </c>
      <c r="C24" s="48" t="s">
        <v>103</v>
      </c>
      <c r="D24" s="48" t="s">
        <v>118</v>
      </c>
      <c r="E24" s="48" t="s">
        <v>168</v>
      </c>
      <c r="F24" s="48" t="s">
        <v>188</v>
      </c>
      <c r="G24" s="61">
        <v>1</v>
      </c>
      <c r="H24" s="48">
        <v>488.81</v>
      </c>
      <c r="I24" s="48">
        <f t="shared" si="0"/>
        <v>0.48881000000000002</v>
      </c>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c r="IX24" s="43"/>
    </row>
    <row r="25" spans="1:258" s="44" customFormat="1" ht="45">
      <c r="A25" s="42"/>
      <c r="B25" s="48" t="s">
        <v>92</v>
      </c>
      <c r="C25" s="48" t="s">
        <v>103</v>
      </c>
      <c r="D25" s="48" t="s">
        <v>119</v>
      </c>
      <c r="E25" s="48" t="s">
        <v>168</v>
      </c>
      <c r="F25" s="48" t="s">
        <v>188</v>
      </c>
      <c r="G25" s="61">
        <v>10</v>
      </c>
      <c r="H25" s="48">
        <v>4886.8</v>
      </c>
      <c r="I25" s="48">
        <f t="shared" si="0"/>
        <v>0.48868</v>
      </c>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c r="IX25" s="43"/>
    </row>
    <row r="26" spans="1:258" s="44" customFormat="1" ht="45">
      <c r="A26" s="42"/>
      <c r="B26" s="48" t="s">
        <v>93</v>
      </c>
      <c r="C26" s="48" t="s">
        <v>103</v>
      </c>
      <c r="D26" s="48" t="s">
        <v>120</v>
      </c>
      <c r="E26" s="48" t="s">
        <v>168</v>
      </c>
      <c r="F26" s="48" t="s">
        <v>188</v>
      </c>
      <c r="G26" s="61">
        <v>1</v>
      </c>
      <c r="H26" s="48">
        <v>488.81</v>
      </c>
      <c r="I26" s="48">
        <f t="shared" si="0"/>
        <v>0.48881000000000002</v>
      </c>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c r="IX26" s="43"/>
    </row>
    <row r="27" spans="1:258" s="44" customFormat="1" ht="45">
      <c r="A27" s="42"/>
      <c r="B27" s="48" t="s">
        <v>93</v>
      </c>
      <c r="C27" s="48" t="s">
        <v>103</v>
      </c>
      <c r="D27" s="48" t="s">
        <v>121</v>
      </c>
      <c r="E27" s="48" t="s">
        <v>168</v>
      </c>
      <c r="F27" s="48" t="s">
        <v>188</v>
      </c>
      <c r="G27" s="61">
        <v>10</v>
      </c>
      <c r="H27" s="48">
        <v>4886.8</v>
      </c>
      <c r="I27" s="48">
        <f t="shared" si="0"/>
        <v>0.48868</v>
      </c>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c r="IX27" s="43"/>
    </row>
    <row r="28" spans="1:258" s="44" customFormat="1" ht="45">
      <c r="A28" s="42"/>
      <c r="B28" s="48" t="s">
        <v>93</v>
      </c>
      <c r="C28" s="48" t="s">
        <v>103</v>
      </c>
      <c r="D28" s="48" t="s">
        <v>121</v>
      </c>
      <c r="E28" s="48" t="s">
        <v>168</v>
      </c>
      <c r="F28" s="48" t="s">
        <v>188</v>
      </c>
      <c r="G28" s="61">
        <v>10</v>
      </c>
      <c r="H28" s="48">
        <v>4886.8</v>
      </c>
      <c r="I28" s="48">
        <f t="shared" si="0"/>
        <v>0.48868</v>
      </c>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c r="IX28" s="43"/>
    </row>
    <row r="29" spans="1:258" s="44" customFormat="1" ht="78.75">
      <c r="A29" s="42"/>
      <c r="B29" s="48" t="s">
        <v>94</v>
      </c>
      <c r="C29" s="48" t="s">
        <v>104</v>
      </c>
      <c r="D29" s="48" t="s">
        <v>122</v>
      </c>
      <c r="E29" s="48" t="s">
        <v>169</v>
      </c>
      <c r="F29" s="48" t="s">
        <v>189</v>
      </c>
      <c r="G29" s="61">
        <v>10</v>
      </c>
      <c r="H29" s="48">
        <v>3576.9</v>
      </c>
      <c r="I29" s="48">
        <f t="shared" si="0"/>
        <v>0.35769000000000001</v>
      </c>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c r="IX29" s="43"/>
    </row>
    <row r="30" spans="1:258" s="44" customFormat="1" ht="78.75">
      <c r="A30" s="42"/>
      <c r="B30" s="48" t="s">
        <v>94</v>
      </c>
      <c r="C30" s="48" t="s">
        <v>104</v>
      </c>
      <c r="D30" s="48" t="s">
        <v>123</v>
      </c>
      <c r="E30" s="48" t="s">
        <v>169</v>
      </c>
      <c r="F30" s="48" t="s">
        <v>189</v>
      </c>
      <c r="G30" s="61">
        <v>5</v>
      </c>
      <c r="H30" s="48">
        <v>1788.45</v>
      </c>
      <c r="I30" s="48">
        <f t="shared" si="0"/>
        <v>0.35769000000000001</v>
      </c>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c r="IX30" s="43"/>
    </row>
    <row r="31" spans="1:258" s="44" customFormat="1" ht="78.75">
      <c r="A31" s="42"/>
      <c r="B31" s="48" t="s">
        <v>94</v>
      </c>
      <c r="C31" s="48" t="s">
        <v>104</v>
      </c>
      <c r="D31" s="48" t="s">
        <v>120</v>
      </c>
      <c r="E31" s="48" t="s">
        <v>169</v>
      </c>
      <c r="F31" s="48" t="s">
        <v>189</v>
      </c>
      <c r="G31" s="61">
        <v>1</v>
      </c>
      <c r="H31" s="48">
        <v>357.69</v>
      </c>
      <c r="I31" s="48">
        <f t="shared" si="0"/>
        <v>0.35769000000000001</v>
      </c>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c r="IX31" s="43"/>
    </row>
    <row r="32" spans="1:258" s="44" customFormat="1" ht="90">
      <c r="A32" s="42"/>
      <c r="B32" s="48" t="s">
        <v>72</v>
      </c>
      <c r="C32" s="48" t="s">
        <v>104</v>
      </c>
      <c r="D32" s="48" t="s">
        <v>124</v>
      </c>
      <c r="E32" s="48" t="s">
        <v>170</v>
      </c>
      <c r="F32" s="48" t="s">
        <v>190</v>
      </c>
      <c r="G32" s="61">
        <v>50</v>
      </c>
      <c r="H32" s="48">
        <v>19375</v>
      </c>
      <c r="I32" s="48">
        <f t="shared" si="0"/>
        <v>0.38750000000000001</v>
      </c>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c r="IX32" s="43"/>
    </row>
    <row r="33" spans="1:258" s="44" customFormat="1" ht="90">
      <c r="A33" s="42"/>
      <c r="B33" s="48" t="s">
        <v>72</v>
      </c>
      <c r="C33" s="48" t="s">
        <v>104</v>
      </c>
      <c r="D33" s="48" t="s">
        <v>125</v>
      </c>
      <c r="E33" s="48" t="s">
        <v>170</v>
      </c>
      <c r="F33" s="48" t="s">
        <v>190</v>
      </c>
      <c r="G33" s="61">
        <v>5</v>
      </c>
      <c r="H33" s="48">
        <v>1937.5</v>
      </c>
      <c r="I33" s="48">
        <f t="shared" si="0"/>
        <v>0.38750000000000001</v>
      </c>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row>
    <row r="34" spans="1:258" s="44" customFormat="1" ht="90">
      <c r="A34" s="42"/>
      <c r="B34" s="48" t="s">
        <v>72</v>
      </c>
      <c r="C34" s="48" t="s">
        <v>104</v>
      </c>
      <c r="D34" s="48" t="s">
        <v>126</v>
      </c>
      <c r="E34" s="48" t="s">
        <v>170</v>
      </c>
      <c r="F34" s="48" t="s">
        <v>190</v>
      </c>
      <c r="G34" s="61">
        <v>10</v>
      </c>
      <c r="H34" s="48">
        <v>3875</v>
      </c>
      <c r="I34" s="48">
        <f t="shared" si="0"/>
        <v>0.38750000000000001</v>
      </c>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c r="IX34" s="43"/>
    </row>
    <row r="35" spans="1:258" s="44" customFormat="1" ht="67.5">
      <c r="A35" s="42"/>
      <c r="B35" s="48" t="s">
        <v>64</v>
      </c>
      <c r="C35" s="48" t="s">
        <v>104</v>
      </c>
      <c r="D35" s="48" t="s">
        <v>127</v>
      </c>
      <c r="E35" s="48" t="s">
        <v>171</v>
      </c>
      <c r="F35" s="48" t="s">
        <v>191</v>
      </c>
      <c r="G35" s="61">
        <v>1</v>
      </c>
      <c r="H35" s="48">
        <v>394</v>
      </c>
      <c r="I35" s="48">
        <f t="shared" si="0"/>
        <v>0.39400000000000002</v>
      </c>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c r="IW35" s="43"/>
      <c r="IX35" s="43"/>
    </row>
    <row r="36" spans="1:258" s="44" customFormat="1" ht="67.5">
      <c r="A36" s="42"/>
      <c r="B36" s="48" t="s">
        <v>64</v>
      </c>
      <c r="C36" s="48" t="s">
        <v>104</v>
      </c>
      <c r="D36" s="48" t="s">
        <v>128</v>
      </c>
      <c r="E36" s="48" t="s">
        <v>171</v>
      </c>
      <c r="F36" s="48" t="s">
        <v>191</v>
      </c>
      <c r="G36" s="61">
        <v>40</v>
      </c>
      <c r="H36" s="48">
        <v>15760</v>
      </c>
      <c r="I36" s="48">
        <f t="shared" si="0"/>
        <v>0.39400000000000002</v>
      </c>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c r="IX36" s="43"/>
    </row>
    <row r="37" spans="1:258" s="44" customFormat="1" ht="67.5">
      <c r="A37" s="42"/>
      <c r="B37" s="48" t="s">
        <v>67</v>
      </c>
      <c r="C37" s="48" t="s">
        <v>105</v>
      </c>
      <c r="D37" s="48" t="s">
        <v>115</v>
      </c>
      <c r="E37" s="48" t="s">
        <v>172</v>
      </c>
      <c r="F37" s="48" t="s">
        <v>192</v>
      </c>
      <c r="G37" s="61">
        <v>1</v>
      </c>
      <c r="H37" s="48">
        <v>344.4</v>
      </c>
      <c r="I37" s="48">
        <f t="shared" si="0"/>
        <v>0.34439999999999998</v>
      </c>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c r="IW37" s="43"/>
      <c r="IX37" s="43"/>
    </row>
    <row r="38" spans="1:258" s="44" customFormat="1" ht="56.25">
      <c r="A38" s="42"/>
      <c r="B38" s="48" t="s">
        <v>65</v>
      </c>
      <c r="C38" s="48" t="s">
        <v>106</v>
      </c>
      <c r="D38" s="48" t="s">
        <v>129</v>
      </c>
      <c r="E38" s="48" t="s">
        <v>173</v>
      </c>
      <c r="F38" s="48" t="s">
        <v>193</v>
      </c>
      <c r="G38" s="61">
        <v>1</v>
      </c>
      <c r="H38" s="48">
        <v>293.88</v>
      </c>
      <c r="I38" s="58">
        <f t="shared" si="0"/>
        <v>0.29387999999999997</v>
      </c>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c r="IX38" s="43"/>
    </row>
    <row r="39" spans="1:258" s="44" customFormat="1" ht="56.25">
      <c r="A39" s="42"/>
      <c r="B39" s="48" t="s">
        <v>65</v>
      </c>
      <c r="C39" s="48" t="s">
        <v>106</v>
      </c>
      <c r="D39" s="48" t="s">
        <v>130</v>
      </c>
      <c r="E39" s="48" t="s">
        <v>173</v>
      </c>
      <c r="F39" s="48" t="s">
        <v>193</v>
      </c>
      <c r="G39" s="61">
        <v>5</v>
      </c>
      <c r="H39" s="48">
        <v>1469.42</v>
      </c>
      <c r="I39" s="58">
        <f t="shared" si="0"/>
        <v>0.29388400000000003</v>
      </c>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c r="IX39" s="43"/>
    </row>
    <row r="40" spans="1:258" s="44" customFormat="1" ht="67.5">
      <c r="A40" s="42"/>
      <c r="B40" s="48" t="s">
        <v>65</v>
      </c>
      <c r="C40" s="48" t="s">
        <v>106</v>
      </c>
      <c r="D40" s="48" t="s">
        <v>131</v>
      </c>
      <c r="E40" s="48" t="s">
        <v>173</v>
      </c>
      <c r="F40" s="48" t="s">
        <v>193</v>
      </c>
      <c r="G40" s="61">
        <v>25</v>
      </c>
      <c r="H40" s="48">
        <v>7347.09</v>
      </c>
      <c r="I40" s="58">
        <f t="shared" si="0"/>
        <v>0.29388360000000002</v>
      </c>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c r="IX40" s="43"/>
    </row>
    <row r="41" spans="1:258" s="44" customFormat="1" ht="67.5">
      <c r="A41" s="42"/>
      <c r="B41" s="48" t="s">
        <v>67</v>
      </c>
      <c r="C41" s="48" t="s">
        <v>107</v>
      </c>
      <c r="D41" s="48" t="s">
        <v>132</v>
      </c>
      <c r="E41" s="48" t="s">
        <v>174</v>
      </c>
      <c r="F41" s="48" t="s">
        <v>194</v>
      </c>
      <c r="G41" s="61">
        <v>1</v>
      </c>
      <c r="H41" s="48">
        <v>344.4</v>
      </c>
      <c r="I41" s="48">
        <f t="shared" si="0"/>
        <v>0.34439999999999998</v>
      </c>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c r="IW41" s="43"/>
      <c r="IX41" s="43"/>
    </row>
    <row r="42" spans="1:258" s="44" customFormat="1" ht="67.5">
      <c r="A42" s="42"/>
      <c r="B42" s="48" t="s">
        <v>67</v>
      </c>
      <c r="C42" s="48" t="s">
        <v>107</v>
      </c>
      <c r="D42" s="48" t="s">
        <v>115</v>
      </c>
      <c r="E42" s="48" t="s">
        <v>172</v>
      </c>
      <c r="F42" s="48" t="s">
        <v>195</v>
      </c>
      <c r="G42" s="61">
        <v>1</v>
      </c>
      <c r="H42" s="48">
        <v>356.7</v>
      </c>
      <c r="I42" s="48">
        <f t="shared" si="0"/>
        <v>0.35669999999999996</v>
      </c>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c r="IW42" s="43"/>
      <c r="IX42" s="43"/>
    </row>
    <row r="43" spans="1:258" s="44" customFormat="1" ht="168.75">
      <c r="A43" s="42"/>
      <c r="B43" s="48" t="s">
        <v>66</v>
      </c>
      <c r="C43" s="48" t="s">
        <v>104</v>
      </c>
      <c r="D43" s="48" t="s">
        <v>133</v>
      </c>
      <c r="E43" s="48" t="s">
        <v>171</v>
      </c>
      <c r="F43" s="48" t="s">
        <v>89</v>
      </c>
      <c r="G43" s="61">
        <v>1</v>
      </c>
      <c r="H43" s="48">
        <v>394</v>
      </c>
      <c r="I43" s="48">
        <f t="shared" si="0"/>
        <v>0.39400000000000002</v>
      </c>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c r="IW43" s="43"/>
      <c r="IX43" s="43"/>
    </row>
    <row r="44" spans="1:258" s="44" customFormat="1" ht="202.5">
      <c r="A44" s="42"/>
      <c r="B44" s="48" t="s">
        <v>68</v>
      </c>
      <c r="C44" s="48" t="s">
        <v>107</v>
      </c>
      <c r="D44" s="48" t="s">
        <v>134</v>
      </c>
      <c r="E44" s="48" t="s">
        <v>174</v>
      </c>
      <c r="F44" s="48" t="s">
        <v>196</v>
      </c>
      <c r="G44" s="61">
        <v>1</v>
      </c>
      <c r="H44" s="48">
        <v>356.7</v>
      </c>
      <c r="I44" s="48">
        <f t="shared" si="0"/>
        <v>0.35669999999999996</v>
      </c>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c r="IX44" s="43"/>
    </row>
    <row r="45" spans="1:258" s="44" customFormat="1" ht="90">
      <c r="A45" s="42"/>
      <c r="B45" s="48" t="s">
        <v>72</v>
      </c>
      <c r="C45" s="48" t="s">
        <v>104</v>
      </c>
      <c r="D45" s="48" t="s">
        <v>135</v>
      </c>
      <c r="E45" s="48" t="s">
        <v>170</v>
      </c>
      <c r="F45" s="48" t="s">
        <v>197</v>
      </c>
      <c r="G45" s="61">
        <v>10</v>
      </c>
      <c r="H45" s="48">
        <v>3875</v>
      </c>
      <c r="I45" s="48">
        <f t="shared" si="0"/>
        <v>0.38750000000000001</v>
      </c>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c r="IW45" s="43"/>
      <c r="IX45" s="43"/>
    </row>
    <row r="46" spans="1:258" s="44" customFormat="1" ht="90">
      <c r="A46" s="42"/>
      <c r="B46" s="48" t="s">
        <v>72</v>
      </c>
      <c r="C46" s="48" t="s">
        <v>104</v>
      </c>
      <c r="D46" s="48" t="s">
        <v>136</v>
      </c>
      <c r="E46" s="48" t="s">
        <v>170</v>
      </c>
      <c r="F46" s="48" t="s">
        <v>197</v>
      </c>
      <c r="G46" s="61">
        <v>5</v>
      </c>
      <c r="H46" s="48">
        <v>1937.5</v>
      </c>
      <c r="I46" s="48">
        <f t="shared" si="0"/>
        <v>0.38750000000000001</v>
      </c>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c r="IU46" s="43"/>
      <c r="IV46" s="43"/>
      <c r="IW46" s="43"/>
      <c r="IX46" s="43"/>
    </row>
    <row r="47" spans="1:258" s="44" customFormat="1" ht="90">
      <c r="A47" s="42"/>
      <c r="B47" s="48" t="s">
        <v>72</v>
      </c>
      <c r="C47" s="48" t="s">
        <v>104</v>
      </c>
      <c r="D47" s="48" t="s">
        <v>137</v>
      </c>
      <c r="E47" s="48" t="s">
        <v>170</v>
      </c>
      <c r="F47" s="48" t="s">
        <v>197</v>
      </c>
      <c r="G47" s="61">
        <v>50</v>
      </c>
      <c r="H47" s="48">
        <v>19375</v>
      </c>
      <c r="I47" s="48">
        <f t="shared" si="0"/>
        <v>0.38750000000000001</v>
      </c>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c r="IU47" s="43"/>
      <c r="IV47" s="43"/>
      <c r="IW47" s="43"/>
      <c r="IX47" s="43"/>
    </row>
    <row r="48" spans="1:258" s="44" customFormat="1" ht="56.25">
      <c r="A48" s="42"/>
      <c r="B48" s="48" t="s">
        <v>95</v>
      </c>
      <c r="C48" s="48" t="s">
        <v>104</v>
      </c>
      <c r="D48" s="48" t="s">
        <v>138</v>
      </c>
      <c r="E48" s="48" t="s">
        <v>175</v>
      </c>
      <c r="F48" s="48" t="s">
        <v>198</v>
      </c>
      <c r="G48" s="61">
        <v>1</v>
      </c>
      <c r="H48" s="48">
        <v>361.2</v>
      </c>
      <c r="I48" s="58">
        <f t="shared" si="0"/>
        <v>0.36119999999999997</v>
      </c>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c r="IW48" s="43"/>
      <c r="IX48" s="43"/>
    </row>
    <row r="49" spans="1:258" s="44" customFormat="1" ht="56.25">
      <c r="A49" s="42"/>
      <c r="B49" s="48" t="s">
        <v>95</v>
      </c>
      <c r="C49" s="48" t="s">
        <v>104</v>
      </c>
      <c r="D49" s="48" t="s">
        <v>139</v>
      </c>
      <c r="E49" s="48" t="s">
        <v>175</v>
      </c>
      <c r="F49" s="48" t="s">
        <v>198</v>
      </c>
      <c r="G49" s="61">
        <v>10</v>
      </c>
      <c r="H49" s="48">
        <v>3441.65</v>
      </c>
      <c r="I49" s="58">
        <f t="shared" si="0"/>
        <v>0.344165</v>
      </c>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c r="IU49" s="43"/>
      <c r="IV49" s="43"/>
      <c r="IW49" s="43"/>
      <c r="IX49" s="43"/>
    </row>
    <row r="50" spans="1:258" s="44" customFormat="1" ht="78.75">
      <c r="A50" s="42"/>
      <c r="B50" s="48" t="s">
        <v>96</v>
      </c>
      <c r="C50" s="48" t="s">
        <v>108</v>
      </c>
      <c r="D50" s="48" t="s">
        <v>129</v>
      </c>
      <c r="E50" s="48" t="s">
        <v>176</v>
      </c>
      <c r="F50" s="48" t="s">
        <v>199</v>
      </c>
      <c r="G50" s="61">
        <v>1</v>
      </c>
      <c r="H50" s="48">
        <v>394.62</v>
      </c>
      <c r="I50" s="48">
        <f t="shared" si="0"/>
        <v>0.39462000000000003</v>
      </c>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c r="IU50" s="43"/>
      <c r="IV50" s="43"/>
      <c r="IW50" s="43"/>
      <c r="IX50" s="43"/>
    </row>
    <row r="51" spans="1:258" s="44" customFormat="1" ht="78.75">
      <c r="A51" s="42"/>
      <c r="B51" s="48" t="s">
        <v>96</v>
      </c>
      <c r="C51" s="48" t="s">
        <v>108</v>
      </c>
      <c r="D51" s="48" t="s">
        <v>130</v>
      </c>
      <c r="E51" s="48" t="s">
        <v>176</v>
      </c>
      <c r="F51" s="48" t="s">
        <v>199</v>
      </c>
      <c r="G51" s="61">
        <v>5</v>
      </c>
      <c r="H51" s="48">
        <v>1972.8</v>
      </c>
      <c r="I51" s="48">
        <f t="shared" si="0"/>
        <v>0.39456000000000002</v>
      </c>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c r="IU51" s="43"/>
      <c r="IV51" s="43"/>
      <c r="IW51" s="43"/>
      <c r="IX51" s="43"/>
    </row>
    <row r="52" spans="1:258" s="44" customFormat="1" ht="90">
      <c r="A52" s="42"/>
      <c r="B52" s="48" t="s">
        <v>63</v>
      </c>
      <c r="C52" s="48" t="s">
        <v>101</v>
      </c>
      <c r="D52" s="48" t="s">
        <v>140</v>
      </c>
      <c r="E52" s="48" t="s">
        <v>177</v>
      </c>
      <c r="F52" s="48" t="s">
        <v>200</v>
      </c>
      <c r="G52" s="61">
        <v>1</v>
      </c>
      <c r="H52" s="48">
        <v>237.1</v>
      </c>
      <c r="I52" s="58">
        <f t="shared" si="0"/>
        <v>0.23710000000000001</v>
      </c>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c r="IU52" s="43"/>
      <c r="IV52" s="43"/>
      <c r="IW52" s="43"/>
      <c r="IX52" s="43"/>
    </row>
    <row r="53" spans="1:258" s="44" customFormat="1" ht="90">
      <c r="A53" s="42"/>
      <c r="B53" s="48" t="s">
        <v>72</v>
      </c>
      <c r="C53" s="48" t="s">
        <v>104</v>
      </c>
      <c r="D53" s="48" t="s">
        <v>141</v>
      </c>
      <c r="E53" s="48" t="s">
        <v>170</v>
      </c>
      <c r="F53" s="48" t="s">
        <v>201</v>
      </c>
      <c r="G53" s="61">
        <v>1</v>
      </c>
      <c r="H53" s="48">
        <v>423.15</v>
      </c>
      <c r="I53" s="48">
        <f t="shared" si="0"/>
        <v>0.42314999999999997</v>
      </c>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c r="IU53" s="43"/>
      <c r="IV53" s="43"/>
      <c r="IW53" s="43"/>
      <c r="IX53" s="43"/>
    </row>
    <row r="54" spans="1:258" s="44" customFormat="1" ht="101.25">
      <c r="A54" s="42"/>
      <c r="B54" s="48" t="s">
        <v>97</v>
      </c>
      <c r="C54" s="48" t="s">
        <v>108</v>
      </c>
      <c r="D54" s="48" t="s">
        <v>142</v>
      </c>
      <c r="E54" s="48" t="s">
        <v>176</v>
      </c>
      <c r="F54" s="48" t="s">
        <v>202</v>
      </c>
      <c r="G54" s="61">
        <v>1</v>
      </c>
      <c r="H54" s="48">
        <v>394.62</v>
      </c>
      <c r="I54" s="48">
        <f t="shared" si="0"/>
        <v>0.39462000000000003</v>
      </c>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c r="IU54" s="43"/>
      <c r="IV54" s="43"/>
      <c r="IW54" s="43"/>
      <c r="IX54" s="43"/>
    </row>
    <row r="55" spans="1:258" s="44" customFormat="1" ht="56.25">
      <c r="A55" s="42"/>
      <c r="B55" s="48" t="s">
        <v>73</v>
      </c>
      <c r="C55" s="48" t="s">
        <v>104</v>
      </c>
      <c r="D55" s="48" t="s">
        <v>143</v>
      </c>
      <c r="E55" s="48" t="s">
        <v>178</v>
      </c>
      <c r="F55" s="48" t="s">
        <v>203</v>
      </c>
      <c r="G55" s="61">
        <v>50</v>
      </c>
      <c r="H55" s="48">
        <v>11855.7</v>
      </c>
      <c r="I55" s="58">
        <f t="shared" si="0"/>
        <v>0.23711399999999999</v>
      </c>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c r="IU55" s="43"/>
      <c r="IV55" s="43"/>
      <c r="IW55" s="43"/>
      <c r="IX55" s="43"/>
    </row>
    <row r="56" spans="1:258" s="44" customFormat="1" ht="56.25">
      <c r="A56" s="42"/>
      <c r="B56" s="48" t="s">
        <v>73</v>
      </c>
      <c r="C56" s="48" t="s">
        <v>104</v>
      </c>
      <c r="D56" s="48" t="s">
        <v>144</v>
      </c>
      <c r="E56" s="48" t="s">
        <v>178</v>
      </c>
      <c r="F56" s="48" t="s">
        <v>203</v>
      </c>
      <c r="G56" s="61">
        <v>1</v>
      </c>
      <c r="H56" s="48">
        <v>237.1</v>
      </c>
      <c r="I56" s="58">
        <f t="shared" si="0"/>
        <v>0.23710000000000001</v>
      </c>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c r="IU56" s="43"/>
      <c r="IV56" s="43"/>
      <c r="IW56" s="43"/>
      <c r="IX56" s="43"/>
    </row>
    <row r="57" spans="1:258" s="44" customFormat="1" ht="78.75">
      <c r="A57" s="42"/>
      <c r="B57" s="48" t="s">
        <v>98</v>
      </c>
      <c r="C57" s="48" t="s">
        <v>109</v>
      </c>
      <c r="D57" s="48" t="s">
        <v>145</v>
      </c>
      <c r="E57" s="48" t="s">
        <v>179</v>
      </c>
      <c r="F57" s="48" t="s">
        <v>204</v>
      </c>
      <c r="G57" s="61">
        <v>1</v>
      </c>
      <c r="H57" s="48">
        <v>380</v>
      </c>
      <c r="I57" s="48">
        <f t="shared" si="0"/>
        <v>0.38</v>
      </c>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c r="IU57" s="43"/>
      <c r="IV57" s="43"/>
      <c r="IW57" s="43"/>
      <c r="IX57" s="43"/>
    </row>
    <row r="58" spans="1:258" s="44" customFormat="1" ht="78.75">
      <c r="A58" s="42"/>
      <c r="B58" s="48" t="s">
        <v>98</v>
      </c>
      <c r="C58" s="48" t="s">
        <v>109</v>
      </c>
      <c r="D58" s="48" t="s">
        <v>146</v>
      </c>
      <c r="E58" s="48" t="s">
        <v>179</v>
      </c>
      <c r="F58" s="48" t="s">
        <v>204</v>
      </c>
      <c r="G58" s="61">
        <v>5</v>
      </c>
      <c r="H58" s="48">
        <v>2184.81</v>
      </c>
      <c r="I58" s="48">
        <f t="shared" si="0"/>
        <v>0.43696199999999996</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c r="IU58" s="43"/>
      <c r="IV58" s="43"/>
      <c r="IW58" s="43"/>
      <c r="IX58" s="43"/>
    </row>
    <row r="59" spans="1:258" s="44" customFormat="1" ht="67.5">
      <c r="A59" s="42"/>
      <c r="B59" s="48" t="s">
        <v>98</v>
      </c>
      <c r="C59" s="48" t="s">
        <v>109</v>
      </c>
      <c r="D59" s="48" t="s">
        <v>147</v>
      </c>
      <c r="E59" s="48" t="s">
        <v>179</v>
      </c>
      <c r="F59" s="48" t="s">
        <v>204</v>
      </c>
      <c r="G59" s="61">
        <v>100</v>
      </c>
      <c r="H59" s="48">
        <v>38000</v>
      </c>
      <c r="I59" s="48">
        <f t="shared" si="0"/>
        <v>0.38</v>
      </c>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c r="IU59" s="43"/>
      <c r="IV59" s="43"/>
      <c r="IW59" s="43"/>
      <c r="IX59" s="43"/>
    </row>
    <row r="60" spans="1:258" s="44" customFormat="1" ht="67.5">
      <c r="A60" s="42"/>
      <c r="B60" s="48" t="s">
        <v>98</v>
      </c>
      <c r="C60" s="48" t="s">
        <v>109</v>
      </c>
      <c r="D60" s="48" t="s">
        <v>148</v>
      </c>
      <c r="E60" s="48" t="s">
        <v>179</v>
      </c>
      <c r="F60" s="48" t="s">
        <v>204</v>
      </c>
      <c r="G60" s="61">
        <v>1</v>
      </c>
      <c r="H60" s="48">
        <v>380</v>
      </c>
      <c r="I60" s="48">
        <f t="shared" si="0"/>
        <v>0.38</v>
      </c>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c r="IU60" s="43"/>
      <c r="IV60" s="43"/>
      <c r="IW60" s="43"/>
      <c r="IX60" s="43"/>
    </row>
    <row r="61" spans="1:258" s="44" customFormat="1" ht="56.25">
      <c r="A61" s="42"/>
      <c r="B61" s="48" t="s">
        <v>69</v>
      </c>
      <c r="C61" s="48" t="s">
        <v>104</v>
      </c>
      <c r="D61" s="48" t="s">
        <v>149</v>
      </c>
      <c r="E61" s="48" t="s">
        <v>180</v>
      </c>
      <c r="F61" s="48" t="s">
        <v>205</v>
      </c>
      <c r="G61" s="61">
        <v>50</v>
      </c>
      <c r="H61" s="48">
        <v>18500</v>
      </c>
      <c r="I61" s="48">
        <f t="shared" si="0"/>
        <v>0.37</v>
      </c>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c r="IU61" s="43"/>
      <c r="IV61" s="43"/>
      <c r="IW61" s="43"/>
      <c r="IX61" s="43"/>
    </row>
    <row r="62" spans="1:258" s="44" customFormat="1" ht="45">
      <c r="A62" s="42"/>
      <c r="B62" s="48" t="s">
        <v>69</v>
      </c>
      <c r="C62" s="48" t="s">
        <v>104</v>
      </c>
      <c r="D62" s="48" t="s">
        <v>150</v>
      </c>
      <c r="E62" s="48" t="s">
        <v>180</v>
      </c>
      <c r="F62" s="48" t="s">
        <v>205</v>
      </c>
      <c r="G62" s="61">
        <v>1</v>
      </c>
      <c r="H62" s="48">
        <v>376.55</v>
      </c>
      <c r="I62" s="48">
        <f t="shared" si="0"/>
        <v>0.37655</v>
      </c>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c r="IU62" s="43"/>
      <c r="IV62" s="43"/>
      <c r="IW62" s="43"/>
      <c r="IX62" s="43"/>
    </row>
    <row r="63" spans="1:258" s="44" customFormat="1" ht="90">
      <c r="A63" s="42"/>
      <c r="B63" s="48" t="s">
        <v>72</v>
      </c>
      <c r="C63" s="48" t="s">
        <v>104</v>
      </c>
      <c r="D63" s="48" t="s">
        <v>151</v>
      </c>
      <c r="E63" s="48" t="s">
        <v>181</v>
      </c>
      <c r="F63" s="48" t="s">
        <v>206</v>
      </c>
      <c r="G63" s="61">
        <v>50</v>
      </c>
      <c r="H63" s="48">
        <v>19375</v>
      </c>
      <c r="I63" s="48">
        <f t="shared" si="0"/>
        <v>0.38750000000000001</v>
      </c>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c r="IU63" s="43"/>
      <c r="IV63" s="43"/>
      <c r="IW63" s="43"/>
      <c r="IX63" s="43"/>
    </row>
    <row r="64" spans="1:258" s="44" customFormat="1" ht="90">
      <c r="A64" s="42"/>
      <c r="B64" s="48" t="s">
        <v>72</v>
      </c>
      <c r="C64" s="48" t="s">
        <v>104</v>
      </c>
      <c r="D64" s="48" t="s">
        <v>152</v>
      </c>
      <c r="E64" s="48" t="s">
        <v>181</v>
      </c>
      <c r="F64" s="48" t="s">
        <v>206</v>
      </c>
      <c r="G64" s="61">
        <v>1</v>
      </c>
      <c r="H64" s="48">
        <v>423.15</v>
      </c>
      <c r="I64" s="48">
        <f t="shared" si="0"/>
        <v>0.42314999999999997</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c r="IU64" s="43"/>
      <c r="IV64" s="43"/>
      <c r="IW64" s="43"/>
      <c r="IX64" s="43"/>
    </row>
    <row r="65" spans="1:258" s="44" customFormat="1" ht="90">
      <c r="A65" s="42"/>
      <c r="B65" s="48" t="s">
        <v>72</v>
      </c>
      <c r="C65" s="48" t="s">
        <v>104</v>
      </c>
      <c r="D65" s="48" t="s">
        <v>153</v>
      </c>
      <c r="E65" s="48" t="s">
        <v>181</v>
      </c>
      <c r="F65" s="48" t="s">
        <v>206</v>
      </c>
      <c r="G65" s="61">
        <v>5</v>
      </c>
      <c r="H65" s="48">
        <v>1937.5</v>
      </c>
      <c r="I65" s="48">
        <f t="shared" si="0"/>
        <v>0.38750000000000001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c r="IU65" s="43"/>
      <c r="IV65" s="43"/>
      <c r="IW65" s="43"/>
      <c r="IX65" s="43"/>
    </row>
    <row r="66" spans="1:258" s="44" customFormat="1" ht="90">
      <c r="A66" s="42"/>
      <c r="B66" s="48" t="s">
        <v>72</v>
      </c>
      <c r="C66" s="48" t="s">
        <v>104</v>
      </c>
      <c r="D66" s="48" t="s">
        <v>154</v>
      </c>
      <c r="E66" s="48" t="s">
        <v>181</v>
      </c>
      <c r="F66" s="48" t="s">
        <v>206</v>
      </c>
      <c r="G66" s="61">
        <v>10</v>
      </c>
      <c r="H66" s="48">
        <v>3875</v>
      </c>
      <c r="I66" s="48">
        <f t="shared" si="0"/>
        <v>0.38750000000000001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c r="IU66" s="43"/>
      <c r="IV66" s="43"/>
      <c r="IW66" s="43"/>
      <c r="IX66" s="43"/>
    </row>
    <row r="67" spans="1:258" s="44" customFormat="1" ht="78.75">
      <c r="A67" s="42"/>
      <c r="B67" s="48" t="s">
        <v>70</v>
      </c>
      <c r="C67" s="48" t="s">
        <v>109</v>
      </c>
      <c r="D67" s="48" t="s">
        <v>148</v>
      </c>
      <c r="E67" s="48" t="s">
        <v>179</v>
      </c>
      <c r="F67" s="48" t="s">
        <v>207</v>
      </c>
      <c r="G67" s="61">
        <v>1</v>
      </c>
      <c r="H67" s="48">
        <v>380</v>
      </c>
      <c r="I67" s="48">
        <f t="shared" si="0"/>
        <v>0.38</v>
      </c>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c r="IU67" s="43"/>
      <c r="IV67" s="43"/>
      <c r="IW67" s="43"/>
      <c r="IX67" s="43"/>
    </row>
    <row r="68" spans="1:258" s="44" customFormat="1" ht="78.75">
      <c r="A68" s="42"/>
      <c r="B68" s="48" t="s">
        <v>70</v>
      </c>
      <c r="C68" s="48" t="s">
        <v>109</v>
      </c>
      <c r="D68" s="48" t="s">
        <v>155</v>
      </c>
      <c r="E68" s="48" t="s">
        <v>179</v>
      </c>
      <c r="F68" s="48" t="s">
        <v>207</v>
      </c>
      <c r="G68" s="61">
        <v>5</v>
      </c>
      <c r="H68" s="48">
        <v>2184.81</v>
      </c>
      <c r="I68" s="48">
        <f t="shared" si="0"/>
        <v>0.43696199999999996</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c r="IU68" s="43"/>
      <c r="IV68" s="43"/>
      <c r="IW68" s="43"/>
      <c r="IX68" s="43"/>
    </row>
    <row r="69" spans="1:258" s="44" customFormat="1" ht="56.25">
      <c r="A69" s="42"/>
      <c r="B69" s="48" t="s">
        <v>69</v>
      </c>
      <c r="C69" s="48" t="s">
        <v>110</v>
      </c>
      <c r="D69" s="48" t="s">
        <v>156</v>
      </c>
      <c r="E69" s="48" t="s">
        <v>182</v>
      </c>
      <c r="F69" s="48" t="s">
        <v>208</v>
      </c>
      <c r="G69" s="61">
        <v>50</v>
      </c>
      <c r="H69" s="48">
        <v>11855.7</v>
      </c>
      <c r="I69" s="58">
        <f t="shared" si="0"/>
        <v>0.23711399999999999</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c r="IU69" s="43"/>
      <c r="IV69" s="43"/>
      <c r="IW69" s="43"/>
      <c r="IX69" s="43"/>
    </row>
    <row r="70" spans="1:258" s="44" customFormat="1" ht="45">
      <c r="A70" s="42"/>
      <c r="B70" s="48" t="s">
        <v>69</v>
      </c>
      <c r="C70" s="48" t="s">
        <v>110</v>
      </c>
      <c r="D70" s="48" t="s">
        <v>157</v>
      </c>
      <c r="E70" s="48" t="s">
        <v>182</v>
      </c>
      <c r="F70" s="48" t="s">
        <v>208</v>
      </c>
      <c r="G70" s="61">
        <v>1</v>
      </c>
      <c r="H70" s="48">
        <v>284.85000000000002</v>
      </c>
      <c r="I70" s="58">
        <f t="shared" si="0"/>
        <v>0.28485000000000005</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c r="IU70" s="43"/>
      <c r="IV70" s="43"/>
      <c r="IW70" s="43"/>
      <c r="IX70" s="43"/>
    </row>
    <row r="71" spans="1:258" s="44" customFormat="1" ht="56.25">
      <c r="A71" s="42"/>
      <c r="B71" s="48" t="s">
        <v>88</v>
      </c>
      <c r="C71" s="48" t="s">
        <v>111</v>
      </c>
      <c r="D71" s="48" t="s">
        <v>148</v>
      </c>
      <c r="E71" s="48" t="s">
        <v>183</v>
      </c>
      <c r="F71" s="48" t="s">
        <v>209</v>
      </c>
      <c r="G71" s="61">
        <v>1</v>
      </c>
      <c r="H71" s="48">
        <v>376.04</v>
      </c>
      <c r="I71" s="58">
        <f t="shared" si="0"/>
        <v>0.37604000000000004</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c r="IU71" s="43"/>
      <c r="IV71" s="43"/>
      <c r="IW71" s="43"/>
      <c r="IX71" s="43"/>
    </row>
    <row r="72" spans="1:258" s="44" customFormat="1" ht="56.25">
      <c r="A72" s="42"/>
      <c r="B72" s="48" t="s">
        <v>88</v>
      </c>
      <c r="C72" s="48" t="s">
        <v>111</v>
      </c>
      <c r="D72" s="48" t="s">
        <v>155</v>
      </c>
      <c r="E72" s="48" t="s">
        <v>183</v>
      </c>
      <c r="F72" s="48" t="s">
        <v>209</v>
      </c>
      <c r="G72" s="61">
        <v>5</v>
      </c>
      <c r="H72" s="48">
        <v>1880.21</v>
      </c>
      <c r="I72" s="58">
        <f t="shared" si="0"/>
        <v>0.37604200000000004</v>
      </c>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c r="IU72" s="43"/>
      <c r="IV72" s="43"/>
      <c r="IW72" s="43"/>
      <c r="IX72" s="43"/>
    </row>
    <row r="73" spans="1:258" s="44" customFormat="1" ht="56.25">
      <c r="A73" s="42"/>
      <c r="B73" s="48" t="s">
        <v>88</v>
      </c>
      <c r="C73" s="48" t="s">
        <v>111</v>
      </c>
      <c r="D73" s="48" t="s">
        <v>158</v>
      </c>
      <c r="E73" s="48" t="s">
        <v>183</v>
      </c>
      <c r="F73" s="48" t="s">
        <v>209</v>
      </c>
      <c r="G73" s="61">
        <v>10</v>
      </c>
      <c r="H73" s="48">
        <v>3385.58</v>
      </c>
      <c r="I73" s="58">
        <f t="shared" si="0"/>
        <v>0.33855799999999997</v>
      </c>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c r="IU73" s="43"/>
      <c r="IV73" s="43"/>
      <c r="IW73" s="43"/>
      <c r="IX73" s="43"/>
    </row>
    <row r="74" spans="1:258" s="44" customFormat="1" ht="67.5">
      <c r="A74" s="42"/>
      <c r="B74" s="48" t="s">
        <v>88</v>
      </c>
      <c r="C74" s="48" t="s">
        <v>111</v>
      </c>
      <c r="D74" s="48" t="s">
        <v>159</v>
      </c>
      <c r="E74" s="48" t="s">
        <v>183</v>
      </c>
      <c r="F74" s="48" t="s">
        <v>209</v>
      </c>
      <c r="G74" s="61">
        <v>5</v>
      </c>
      <c r="H74" s="48">
        <v>1880.21</v>
      </c>
      <c r="I74" s="58">
        <f t="shared" si="0"/>
        <v>0.37604200000000004</v>
      </c>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c r="IU74" s="43"/>
      <c r="IV74" s="43"/>
      <c r="IW74" s="43"/>
      <c r="IX74" s="43"/>
    </row>
    <row r="75" spans="1:258" s="44" customFormat="1" ht="67.5">
      <c r="A75" s="42"/>
      <c r="B75" s="48" t="s">
        <v>88</v>
      </c>
      <c r="C75" s="48" t="s">
        <v>111</v>
      </c>
      <c r="D75" s="48" t="s">
        <v>160</v>
      </c>
      <c r="E75" s="48" t="s">
        <v>183</v>
      </c>
      <c r="F75" s="48" t="s">
        <v>209</v>
      </c>
      <c r="G75" s="61">
        <v>1</v>
      </c>
      <c r="H75" s="48">
        <v>376.04</v>
      </c>
      <c r="I75" s="58">
        <f t="shared" si="0"/>
        <v>0.37604000000000004</v>
      </c>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c r="IU75" s="43"/>
      <c r="IV75" s="43"/>
      <c r="IW75" s="43"/>
      <c r="IX75" s="43"/>
    </row>
    <row r="76" spans="1:258" s="44" customFormat="1" ht="67.5">
      <c r="A76" s="42"/>
      <c r="B76" s="48" t="s">
        <v>88</v>
      </c>
      <c r="C76" s="48" t="s">
        <v>111</v>
      </c>
      <c r="D76" s="48" t="s">
        <v>161</v>
      </c>
      <c r="E76" s="48" t="s">
        <v>183</v>
      </c>
      <c r="F76" s="48" t="s">
        <v>209</v>
      </c>
      <c r="G76" s="61">
        <v>10</v>
      </c>
      <c r="H76" s="48">
        <v>3385.58</v>
      </c>
      <c r="I76" s="58">
        <f t="shared" si="0"/>
        <v>0.33855799999999997</v>
      </c>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c r="IU76" s="43"/>
      <c r="IV76" s="43"/>
      <c r="IW76" s="43"/>
      <c r="IX76" s="43"/>
    </row>
    <row r="77" spans="1:258" s="44" customFormat="1" ht="67.5">
      <c r="A77" s="42"/>
      <c r="B77" s="48" t="s">
        <v>95</v>
      </c>
      <c r="C77" s="48" t="s">
        <v>104</v>
      </c>
      <c r="D77" s="48" t="s">
        <v>142</v>
      </c>
      <c r="E77" s="48" t="s">
        <v>175</v>
      </c>
      <c r="F77" s="48" t="s">
        <v>210</v>
      </c>
      <c r="G77" s="61">
        <v>1</v>
      </c>
      <c r="H77" s="48">
        <v>1720.82</v>
      </c>
      <c r="I77" s="48">
        <f t="shared" si="0"/>
        <v>1.72082</v>
      </c>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c r="IU77" s="43"/>
      <c r="IV77" s="43"/>
      <c r="IW77" s="43"/>
      <c r="IX77" s="43"/>
    </row>
    <row r="78" spans="1:258" s="44" customFormat="1" ht="67.5">
      <c r="A78" s="42"/>
      <c r="B78" s="48" t="s">
        <v>95</v>
      </c>
      <c r="C78" s="48" t="s">
        <v>104</v>
      </c>
      <c r="D78" s="48" t="s">
        <v>162</v>
      </c>
      <c r="E78" s="48" t="s">
        <v>175</v>
      </c>
      <c r="F78" s="48" t="s">
        <v>210</v>
      </c>
      <c r="G78" s="61">
        <v>10</v>
      </c>
      <c r="H78" s="48">
        <v>3441.65</v>
      </c>
      <c r="I78" s="59">
        <f t="shared" si="0"/>
        <v>0.344165</v>
      </c>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c r="IU78" s="43"/>
      <c r="IV78" s="43"/>
      <c r="IW78" s="43"/>
      <c r="IX78" s="43"/>
    </row>
    <row r="79" spans="1:258" s="44" customFormat="1" ht="101.25">
      <c r="A79" s="42"/>
      <c r="B79" s="48" t="s">
        <v>97</v>
      </c>
      <c r="C79" s="48" t="s">
        <v>108</v>
      </c>
      <c r="D79" s="48" t="s">
        <v>163</v>
      </c>
      <c r="E79" s="48" t="s">
        <v>176</v>
      </c>
      <c r="F79" s="48" t="s">
        <v>211</v>
      </c>
      <c r="G79" s="61">
        <v>5</v>
      </c>
      <c r="H79" s="48">
        <v>1972.8</v>
      </c>
      <c r="I79" s="48">
        <f t="shared" si="0"/>
        <v>0.39456000000000002</v>
      </c>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row>
    <row r="80" spans="1:258" s="44" customFormat="1" ht="101.25">
      <c r="A80" s="42"/>
      <c r="B80" s="48" t="s">
        <v>97</v>
      </c>
      <c r="C80" s="48" t="s">
        <v>108</v>
      </c>
      <c r="D80" s="48" t="s">
        <v>163</v>
      </c>
      <c r="E80" s="48" t="s">
        <v>176</v>
      </c>
      <c r="F80" s="48" t="s">
        <v>212</v>
      </c>
      <c r="G80" s="61">
        <v>5</v>
      </c>
      <c r="H80" s="48">
        <v>1974.04</v>
      </c>
      <c r="I80" s="48">
        <f t="shared" si="0"/>
        <v>0.39480799999999999</v>
      </c>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c r="IU80" s="43"/>
      <c r="IV80" s="43"/>
      <c r="IW80" s="43"/>
      <c r="IX80" s="43"/>
    </row>
    <row r="81" spans="1:258" s="44" customFormat="1" ht="78.75">
      <c r="A81" s="42"/>
      <c r="B81" s="48" t="s">
        <v>96</v>
      </c>
      <c r="C81" s="48" t="s">
        <v>108</v>
      </c>
      <c r="D81" s="48" t="s">
        <v>163</v>
      </c>
      <c r="E81" s="48" t="s">
        <v>176</v>
      </c>
      <c r="F81" s="48" t="s">
        <v>212</v>
      </c>
      <c r="G81" s="61">
        <v>5</v>
      </c>
      <c r="H81" s="48">
        <v>1974.04</v>
      </c>
      <c r="I81" s="48">
        <f t="shared" si="0"/>
        <v>0.39480799999999999</v>
      </c>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c r="IU81" s="43"/>
      <c r="IV81" s="43"/>
      <c r="IW81" s="43"/>
      <c r="IX81" s="43"/>
    </row>
    <row r="82" spans="1:258" s="44" customFormat="1" ht="90">
      <c r="A82" s="42"/>
      <c r="B82" s="48" t="s">
        <v>71</v>
      </c>
      <c r="C82" s="48" t="s">
        <v>112</v>
      </c>
      <c r="D82" s="48" t="s">
        <v>164</v>
      </c>
      <c r="E82" s="48" t="s">
        <v>184</v>
      </c>
      <c r="F82" s="48" t="s">
        <v>213</v>
      </c>
      <c r="G82" s="61">
        <v>1</v>
      </c>
      <c r="H82" s="48">
        <v>256.5</v>
      </c>
      <c r="I82" s="58">
        <f t="shared" si="0"/>
        <v>0.25650000000000001</v>
      </c>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c r="IU82" s="43"/>
      <c r="IV82" s="43"/>
      <c r="IW82" s="43"/>
      <c r="IX82" s="43"/>
    </row>
    <row r="83" spans="1:258" s="44" customFormat="1" ht="67.5">
      <c r="A83" s="42"/>
      <c r="B83" s="48" t="s">
        <v>95</v>
      </c>
      <c r="C83" s="48" t="s">
        <v>104</v>
      </c>
      <c r="D83" s="48" t="s">
        <v>142</v>
      </c>
      <c r="E83" s="48" t="s">
        <v>175</v>
      </c>
      <c r="F83" s="48" t="s">
        <v>214</v>
      </c>
      <c r="G83" s="61">
        <v>1</v>
      </c>
      <c r="H83" s="48">
        <v>1720.82</v>
      </c>
      <c r="I83" s="48">
        <f t="shared" si="0"/>
        <v>1.72082</v>
      </c>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c r="IU83" s="43"/>
      <c r="IV83" s="43"/>
      <c r="IW83" s="43"/>
      <c r="IX83" s="43"/>
    </row>
    <row r="84" spans="1:258" s="44" customFormat="1" ht="180">
      <c r="A84" s="42"/>
      <c r="B84" s="48" t="s">
        <v>99</v>
      </c>
      <c r="C84" s="48" t="s">
        <v>113</v>
      </c>
      <c r="D84" s="48" t="s">
        <v>165</v>
      </c>
      <c r="E84" s="48" t="s">
        <v>185</v>
      </c>
      <c r="F84" s="48" t="s">
        <v>215</v>
      </c>
      <c r="G84" s="61">
        <v>1</v>
      </c>
      <c r="H84" s="48">
        <v>356.7</v>
      </c>
      <c r="I84" s="48">
        <f t="shared" si="0"/>
        <v>0.35669999999999996</v>
      </c>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c r="IU84" s="43"/>
      <c r="IV84" s="43"/>
      <c r="IW84" s="43"/>
      <c r="IX84" s="43"/>
    </row>
    <row r="85" spans="1:258" s="44" customFormat="1" ht="78.75">
      <c r="A85" s="42"/>
      <c r="B85" s="48" t="s">
        <v>100</v>
      </c>
      <c r="C85" s="48" t="s">
        <v>114</v>
      </c>
      <c r="D85" s="48" t="s">
        <v>164</v>
      </c>
      <c r="E85" s="48" t="s">
        <v>186</v>
      </c>
      <c r="F85" s="48" t="s">
        <v>216</v>
      </c>
      <c r="G85" s="61">
        <v>1</v>
      </c>
      <c r="H85" s="48">
        <v>1422.43</v>
      </c>
      <c r="I85" s="48">
        <f t="shared" si="0"/>
        <v>1.4224300000000001</v>
      </c>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c r="IU85" s="43"/>
      <c r="IV85" s="43"/>
      <c r="IW85" s="43"/>
      <c r="IX85" s="43"/>
    </row>
    <row r="86" spans="1:258" s="44" customFormat="1" ht="78.75">
      <c r="A86" s="42"/>
      <c r="B86" s="48" t="s">
        <v>100</v>
      </c>
      <c r="C86" s="48" t="s">
        <v>114</v>
      </c>
      <c r="D86" s="48" t="s">
        <v>164</v>
      </c>
      <c r="E86" s="48" t="s">
        <v>186</v>
      </c>
      <c r="F86" s="48" t="s">
        <v>216</v>
      </c>
      <c r="G86" s="61">
        <v>1</v>
      </c>
      <c r="H86" s="48">
        <v>1422.43</v>
      </c>
      <c r="I86" s="48">
        <f t="shared" ref="I86" si="1">H86/G86/1000</f>
        <v>1.4224300000000001</v>
      </c>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c r="IU86" s="43"/>
      <c r="IV86" s="43"/>
      <c r="IW86" s="43"/>
      <c r="IX86" s="43"/>
    </row>
    <row r="87" spans="1:258" ht="15" customHeight="1">
      <c r="A87" s="40"/>
      <c r="B87" s="97" t="s">
        <v>45</v>
      </c>
      <c r="C87" s="98"/>
      <c r="D87" s="98"/>
      <c r="E87" s="98"/>
      <c r="F87" s="98"/>
      <c r="G87" s="98"/>
      <c r="H87" s="99"/>
      <c r="I87" s="41">
        <v>0.34420000000000001</v>
      </c>
    </row>
    <row r="88" spans="1:258" ht="42" customHeight="1">
      <c r="A88" s="60"/>
      <c r="B88" s="102" t="s">
        <v>223</v>
      </c>
      <c r="C88" s="103"/>
      <c r="D88" s="103"/>
      <c r="E88" s="103"/>
      <c r="F88" s="103"/>
      <c r="G88" s="103"/>
      <c r="H88" s="103"/>
      <c r="I88" s="104"/>
    </row>
    <row r="89" spans="1:258" ht="90">
      <c r="A89" s="60"/>
      <c r="B89" s="48" t="s">
        <v>63</v>
      </c>
      <c r="C89" s="48" t="s">
        <v>101</v>
      </c>
      <c r="D89" s="48" t="s">
        <v>225</v>
      </c>
      <c r="E89" s="48" t="s">
        <v>166</v>
      </c>
      <c r="F89" s="48" t="s">
        <v>187</v>
      </c>
      <c r="G89" s="61">
        <v>1</v>
      </c>
      <c r="H89" s="48">
        <v>127.3</v>
      </c>
      <c r="I89" s="58">
        <f>H89/G89/500</f>
        <v>0.25459999999999999</v>
      </c>
    </row>
    <row r="90" spans="1:258" ht="33.75">
      <c r="A90" s="60"/>
      <c r="B90" s="48" t="s">
        <v>90</v>
      </c>
      <c r="C90" s="48" t="s">
        <v>102</v>
      </c>
      <c r="D90" s="48" t="s">
        <v>226</v>
      </c>
      <c r="E90" s="48" t="s">
        <v>167</v>
      </c>
      <c r="F90" s="48" t="s">
        <v>188</v>
      </c>
      <c r="G90" s="61">
        <v>1</v>
      </c>
      <c r="H90" s="48">
        <v>314</v>
      </c>
      <c r="I90" s="48">
        <f t="shared" ref="I90:I150" si="2">H90/G90/500</f>
        <v>0.628</v>
      </c>
    </row>
    <row r="91" spans="1:258" ht="33.75">
      <c r="A91" s="60"/>
      <c r="B91" s="48" t="s">
        <v>224</v>
      </c>
      <c r="C91" s="48" t="s">
        <v>102</v>
      </c>
      <c r="D91" s="48" t="s">
        <v>227</v>
      </c>
      <c r="E91" s="48" t="s">
        <v>167</v>
      </c>
      <c r="F91" s="48" t="s">
        <v>188</v>
      </c>
      <c r="G91" s="61">
        <v>1</v>
      </c>
      <c r="H91" s="48">
        <v>314</v>
      </c>
      <c r="I91" s="48">
        <f t="shared" si="2"/>
        <v>0.628</v>
      </c>
    </row>
    <row r="92" spans="1:258" ht="45">
      <c r="A92" s="60"/>
      <c r="B92" s="48" t="s">
        <v>92</v>
      </c>
      <c r="C92" s="48" t="s">
        <v>103</v>
      </c>
      <c r="D92" s="48" t="s">
        <v>228</v>
      </c>
      <c r="E92" s="48" t="s">
        <v>168</v>
      </c>
      <c r="F92" s="48" t="s">
        <v>188</v>
      </c>
      <c r="G92" s="61">
        <v>1</v>
      </c>
      <c r="H92" s="48">
        <v>324.3</v>
      </c>
      <c r="I92" s="48">
        <f t="shared" si="2"/>
        <v>0.64860000000000007</v>
      </c>
    </row>
    <row r="93" spans="1:258" ht="45">
      <c r="A93" s="60"/>
      <c r="B93" s="48" t="s">
        <v>92</v>
      </c>
      <c r="C93" s="48" t="s">
        <v>103</v>
      </c>
      <c r="D93" s="48" t="s">
        <v>229</v>
      </c>
      <c r="E93" s="48" t="s">
        <v>168</v>
      </c>
      <c r="F93" s="48" t="s">
        <v>188</v>
      </c>
      <c r="G93" s="61">
        <v>10</v>
      </c>
      <c r="H93" s="48">
        <v>3241.7</v>
      </c>
      <c r="I93" s="48">
        <f t="shared" si="2"/>
        <v>0.64833999999999992</v>
      </c>
    </row>
    <row r="94" spans="1:258" ht="45">
      <c r="A94" s="60"/>
      <c r="B94" s="48" t="s">
        <v>93</v>
      </c>
      <c r="C94" s="48" t="s">
        <v>103</v>
      </c>
      <c r="D94" s="48" t="s">
        <v>230</v>
      </c>
      <c r="E94" s="48" t="s">
        <v>168</v>
      </c>
      <c r="F94" s="48" t="s">
        <v>188</v>
      </c>
      <c r="G94" s="61">
        <v>1</v>
      </c>
      <c r="H94" s="48">
        <v>324.3</v>
      </c>
      <c r="I94" s="48">
        <f t="shared" si="2"/>
        <v>0.64860000000000007</v>
      </c>
    </row>
    <row r="95" spans="1:258" ht="45">
      <c r="A95" s="60"/>
      <c r="B95" s="48" t="s">
        <v>93</v>
      </c>
      <c r="C95" s="48" t="s">
        <v>103</v>
      </c>
      <c r="D95" s="48" t="s">
        <v>231</v>
      </c>
      <c r="E95" s="48" t="s">
        <v>168</v>
      </c>
      <c r="F95" s="48" t="s">
        <v>188</v>
      </c>
      <c r="G95" s="61">
        <v>10</v>
      </c>
      <c r="H95" s="48">
        <v>3241.7</v>
      </c>
      <c r="I95" s="48">
        <f t="shared" si="2"/>
        <v>0.64833999999999992</v>
      </c>
    </row>
    <row r="96" spans="1:258" ht="78.75">
      <c r="A96" s="60"/>
      <c r="B96" s="48" t="s">
        <v>94</v>
      </c>
      <c r="C96" s="48" t="s">
        <v>104</v>
      </c>
      <c r="D96" s="48" t="s">
        <v>231</v>
      </c>
      <c r="E96" s="48" t="s">
        <v>169</v>
      </c>
      <c r="F96" s="48" t="s">
        <v>189</v>
      </c>
      <c r="G96" s="61">
        <v>10</v>
      </c>
      <c r="H96" s="48">
        <v>2024</v>
      </c>
      <c r="I96" s="48">
        <f t="shared" si="2"/>
        <v>0.40479999999999999</v>
      </c>
    </row>
    <row r="97" spans="1:9" ht="78.75">
      <c r="A97" s="60"/>
      <c r="B97" s="48" t="s">
        <v>94</v>
      </c>
      <c r="C97" s="48" t="s">
        <v>104</v>
      </c>
      <c r="D97" s="48" t="s">
        <v>232</v>
      </c>
      <c r="E97" s="48" t="s">
        <v>169</v>
      </c>
      <c r="F97" s="48" t="s">
        <v>189</v>
      </c>
      <c r="G97" s="61">
        <v>5</v>
      </c>
      <c r="H97" s="48">
        <v>1012</v>
      </c>
      <c r="I97" s="48">
        <f t="shared" si="2"/>
        <v>0.40479999999999999</v>
      </c>
    </row>
    <row r="98" spans="1:9" ht="78.75">
      <c r="A98" s="60"/>
      <c r="B98" s="48" t="s">
        <v>94</v>
      </c>
      <c r="C98" s="48" t="s">
        <v>104</v>
      </c>
      <c r="D98" s="48" t="s">
        <v>230</v>
      </c>
      <c r="E98" s="48" t="s">
        <v>169</v>
      </c>
      <c r="F98" s="48" t="s">
        <v>189</v>
      </c>
      <c r="G98" s="61">
        <v>1</v>
      </c>
      <c r="H98" s="48">
        <v>202.4</v>
      </c>
      <c r="I98" s="48">
        <f t="shared" si="2"/>
        <v>0.40479999999999999</v>
      </c>
    </row>
    <row r="99" spans="1:9" ht="90">
      <c r="A99" s="60"/>
      <c r="B99" s="48" t="s">
        <v>72</v>
      </c>
      <c r="C99" s="48" t="s">
        <v>104</v>
      </c>
      <c r="D99" s="48" t="s">
        <v>233</v>
      </c>
      <c r="E99" s="48" t="s">
        <v>170</v>
      </c>
      <c r="F99" s="48" t="s">
        <v>190</v>
      </c>
      <c r="G99" s="61">
        <v>1</v>
      </c>
      <c r="H99" s="48">
        <v>193.75</v>
      </c>
      <c r="I99" s="48">
        <f t="shared" si="2"/>
        <v>0.38750000000000001</v>
      </c>
    </row>
    <row r="100" spans="1:9" ht="90">
      <c r="A100" s="60"/>
      <c r="B100" s="48" t="s">
        <v>72</v>
      </c>
      <c r="C100" s="48" t="s">
        <v>104</v>
      </c>
      <c r="D100" s="48" t="s">
        <v>234</v>
      </c>
      <c r="E100" s="48" t="s">
        <v>170</v>
      </c>
      <c r="F100" s="48" t="s">
        <v>190</v>
      </c>
      <c r="G100" s="61">
        <v>50</v>
      </c>
      <c r="H100" s="48">
        <v>9687.5</v>
      </c>
      <c r="I100" s="48">
        <f t="shared" si="2"/>
        <v>0.38750000000000001</v>
      </c>
    </row>
    <row r="101" spans="1:9" ht="90">
      <c r="A101" s="60"/>
      <c r="B101" s="48" t="s">
        <v>72</v>
      </c>
      <c r="C101" s="48" t="s">
        <v>104</v>
      </c>
      <c r="D101" s="48" t="s">
        <v>235</v>
      </c>
      <c r="E101" s="48" t="s">
        <v>170</v>
      </c>
      <c r="F101" s="48" t="s">
        <v>190</v>
      </c>
      <c r="G101" s="61">
        <v>10</v>
      </c>
      <c r="H101" s="48">
        <v>1937.5</v>
      </c>
      <c r="I101" s="48">
        <f t="shared" si="2"/>
        <v>0.38750000000000001</v>
      </c>
    </row>
    <row r="102" spans="1:9" ht="90">
      <c r="A102" s="60"/>
      <c r="B102" s="48" t="s">
        <v>72</v>
      </c>
      <c r="C102" s="48" t="s">
        <v>104</v>
      </c>
      <c r="D102" s="48" t="s">
        <v>236</v>
      </c>
      <c r="E102" s="48" t="s">
        <v>170</v>
      </c>
      <c r="F102" s="48" t="s">
        <v>190</v>
      </c>
      <c r="G102" s="61">
        <v>5</v>
      </c>
      <c r="H102" s="48">
        <v>968.75</v>
      </c>
      <c r="I102" s="48">
        <f t="shared" si="2"/>
        <v>0.38750000000000001</v>
      </c>
    </row>
    <row r="103" spans="1:9" ht="67.5">
      <c r="A103" s="60"/>
      <c r="B103" s="48" t="s">
        <v>67</v>
      </c>
      <c r="C103" s="48" t="s">
        <v>105</v>
      </c>
      <c r="D103" s="48" t="s">
        <v>225</v>
      </c>
      <c r="E103" s="48" t="s">
        <v>172</v>
      </c>
      <c r="F103" s="48" t="s">
        <v>192</v>
      </c>
      <c r="G103" s="61">
        <v>1</v>
      </c>
      <c r="H103" s="48">
        <v>173.4</v>
      </c>
      <c r="I103" s="48">
        <f t="shared" si="2"/>
        <v>0.3468</v>
      </c>
    </row>
    <row r="104" spans="1:9" ht="56.25">
      <c r="A104" s="60"/>
      <c r="B104" s="48" t="s">
        <v>65</v>
      </c>
      <c r="C104" s="48" t="s">
        <v>106</v>
      </c>
      <c r="D104" s="48" t="s">
        <v>237</v>
      </c>
      <c r="E104" s="48" t="s">
        <v>173</v>
      </c>
      <c r="F104" s="48" t="s">
        <v>193</v>
      </c>
      <c r="G104" s="61">
        <v>1</v>
      </c>
      <c r="H104" s="48">
        <v>148.44</v>
      </c>
      <c r="I104" s="58">
        <f t="shared" si="2"/>
        <v>0.29687999999999998</v>
      </c>
    </row>
    <row r="105" spans="1:9" ht="56.25">
      <c r="A105" s="60"/>
      <c r="B105" s="48" t="s">
        <v>65</v>
      </c>
      <c r="C105" s="48" t="s">
        <v>106</v>
      </c>
      <c r="D105" s="48" t="s">
        <v>238</v>
      </c>
      <c r="E105" s="48" t="s">
        <v>173</v>
      </c>
      <c r="F105" s="48" t="s">
        <v>193</v>
      </c>
      <c r="G105" s="61">
        <v>5</v>
      </c>
      <c r="H105" s="48">
        <v>742.21</v>
      </c>
      <c r="I105" s="58">
        <f t="shared" si="2"/>
        <v>0.29688400000000004</v>
      </c>
    </row>
    <row r="106" spans="1:9" ht="67.5">
      <c r="A106" s="60"/>
      <c r="B106" s="48" t="s">
        <v>65</v>
      </c>
      <c r="C106" s="48" t="s">
        <v>106</v>
      </c>
      <c r="D106" s="48" t="s">
        <v>239</v>
      </c>
      <c r="E106" s="48" t="s">
        <v>173</v>
      </c>
      <c r="F106" s="48" t="s">
        <v>193</v>
      </c>
      <c r="G106" s="61">
        <v>36</v>
      </c>
      <c r="H106" s="48">
        <v>5343.88</v>
      </c>
      <c r="I106" s="58">
        <f t="shared" si="2"/>
        <v>0.29688222222222227</v>
      </c>
    </row>
    <row r="107" spans="1:9" ht="67.5">
      <c r="A107" s="60"/>
      <c r="B107" s="48" t="s">
        <v>67</v>
      </c>
      <c r="C107" s="48" t="s">
        <v>107</v>
      </c>
      <c r="D107" s="48" t="s">
        <v>240</v>
      </c>
      <c r="E107" s="48" t="s">
        <v>174</v>
      </c>
      <c r="F107" s="48" t="s">
        <v>194</v>
      </c>
      <c r="G107" s="61">
        <v>1</v>
      </c>
      <c r="H107" s="48">
        <v>173.4</v>
      </c>
      <c r="I107" s="48">
        <f t="shared" si="2"/>
        <v>0.3468</v>
      </c>
    </row>
    <row r="108" spans="1:9" ht="67.5">
      <c r="A108" s="60"/>
      <c r="B108" s="48" t="s">
        <v>67</v>
      </c>
      <c r="C108" s="48" t="s">
        <v>107</v>
      </c>
      <c r="D108" s="48" t="s">
        <v>225</v>
      </c>
      <c r="E108" s="48" t="s">
        <v>172</v>
      </c>
      <c r="F108" s="48" t="s">
        <v>195</v>
      </c>
      <c r="G108" s="61">
        <v>1</v>
      </c>
      <c r="H108" s="48">
        <v>177.9</v>
      </c>
      <c r="I108" s="48">
        <f t="shared" si="2"/>
        <v>0.35580000000000001</v>
      </c>
    </row>
    <row r="109" spans="1:9" ht="202.5">
      <c r="A109" s="60"/>
      <c r="B109" s="48" t="s">
        <v>68</v>
      </c>
      <c r="C109" s="48" t="s">
        <v>107</v>
      </c>
      <c r="D109" s="48" t="s">
        <v>241</v>
      </c>
      <c r="E109" s="48" t="s">
        <v>174</v>
      </c>
      <c r="F109" s="48" t="s">
        <v>196</v>
      </c>
      <c r="G109" s="61">
        <v>1</v>
      </c>
      <c r="H109" s="48">
        <v>177.9</v>
      </c>
      <c r="I109" s="48">
        <f t="shared" si="2"/>
        <v>0.35580000000000001</v>
      </c>
    </row>
    <row r="110" spans="1:9" ht="90">
      <c r="A110" s="60"/>
      <c r="B110" s="48" t="s">
        <v>72</v>
      </c>
      <c r="C110" s="48" t="s">
        <v>104</v>
      </c>
      <c r="D110" s="48" t="s">
        <v>242</v>
      </c>
      <c r="E110" s="48" t="s">
        <v>170</v>
      </c>
      <c r="F110" s="48" t="s">
        <v>197</v>
      </c>
      <c r="G110" s="61">
        <v>10</v>
      </c>
      <c r="H110" s="48">
        <v>1937.5</v>
      </c>
      <c r="I110" s="48">
        <f t="shared" si="2"/>
        <v>0.38750000000000001</v>
      </c>
    </row>
    <row r="111" spans="1:9" ht="90">
      <c r="A111" s="60"/>
      <c r="B111" s="48" t="s">
        <v>72</v>
      </c>
      <c r="C111" s="48" t="s">
        <v>104</v>
      </c>
      <c r="D111" s="48" t="s">
        <v>243</v>
      </c>
      <c r="E111" s="48" t="s">
        <v>170</v>
      </c>
      <c r="F111" s="48" t="s">
        <v>197</v>
      </c>
      <c r="G111" s="61">
        <v>5</v>
      </c>
      <c r="H111" s="48">
        <v>968.75</v>
      </c>
      <c r="I111" s="48">
        <f t="shared" si="2"/>
        <v>0.38750000000000001</v>
      </c>
    </row>
    <row r="112" spans="1:9" ht="90">
      <c r="A112" s="60"/>
      <c r="B112" s="48" t="s">
        <v>72</v>
      </c>
      <c r="C112" s="48" t="s">
        <v>104</v>
      </c>
      <c r="D112" s="48" t="s">
        <v>244</v>
      </c>
      <c r="E112" s="48" t="s">
        <v>170</v>
      </c>
      <c r="F112" s="48" t="s">
        <v>197</v>
      </c>
      <c r="G112" s="61">
        <v>1</v>
      </c>
      <c r="H112" s="48">
        <v>193.75</v>
      </c>
      <c r="I112" s="48">
        <f t="shared" si="2"/>
        <v>0.38750000000000001</v>
      </c>
    </row>
    <row r="113" spans="1:9" ht="90">
      <c r="A113" s="60"/>
      <c r="B113" s="48" t="s">
        <v>72</v>
      </c>
      <c r="C113" s="48" t="s">
        <v>104</v>
      </c>
      <c r="D113" s="48" t="s">
        <v>245</v>
      </c>
      <c r="E113" s="48" t="s">
        <v>170</v>
      </c>
      <c r="F113" s="48" t="s">
        <v>197</v>
      </c>
      <c r="G113" s="61">
        <v>50</v>
      </c>
      <c r="H113" s="48">
        <v>9687.5</v>
      </c>
      <c r="I113" s="48">
        <f t="shared" si="2"/>
        <v>0.38750000000000001</v>
      </c>
    </row>
    <row r="114" spans="1:9" ht="78.75">
      <c r="A114" s="60"/>
      <c r="B114" s="48" t="s">
        <v>96</v>
      </c>
      <c r="C114" s="48" t="s">
        <v>108</v>
      </c>
      <c r="D114" s="48" t="s">
        <v>237</v>
      </c>
      <c r="E114" s="48" t="s">
        <v>176</v>
      </c>
      <c r="F114" s="48" t="s">
        <v>199</v>
      </c>
      <c r="G114" s="61">
        <v>1</v>
      </c>
      <c r="H114" s="48">
        <v>261.81</v>
      </c>
      <c r="I114" s="48">
        <f t="shared" si="2"/>
        <v>0.52361999999999997</v>
      </c>
    </row>
    <row r="115" spans="1:9" ht="78.75">
      <c r="A115" s="60"/>
      <c r="B115" s="48" t="s">
        <v>96</v>
      </c>
      <c r="C115" s="48" t="s">
        <v>108</v>
      </c>
      <c r="D115" s="48" t="s">
        <v>238</v>
      </c>
      <c r="E115" s="48" t="s">
        <v>176</v>
      </c>
      <c r="F115" s="48" t="s">
        <v>199</v>
      </c>
      <c r="G115" s="61">
        <v>5</v>
      </c>
      <c r="H115" s="48">
        <v>1147.5999999999999</v>
      </c>
      <c r="I115" s="48">
        <f t="shared" si="2"/>
        <v>0.45903999999999995</v>
      </c>
    </row>
    <row r="116" spans="1:9" ht="90">
      <c r="A116" s="60"/>
      <c r="B116" s="48" t="s">
        <v>63</v>
      </c>
      <c r="C116" s="48" t="s">
        <v>101</v>
      </c>
      <c r="D116" s="48" t="s">
        <v>246</v>
      </c>
      <c r="E116" s="48" t="s">
        <v>177</v>
      </c>
      <c r="F116" s="48" t="s">
        <v>200</v>
      </c>
      <c r="G116" s="61">
        <v>1</v>
      </c>
      <c r="H116" s="48">
        <v>127.3</v>
      </c>
      <c r="I116" s="58">
        <f t="shared" si="2"/>
        <v>0.25459999999999999</v>
      </c>
    </row>
    <row r="117" spans="1:9" ht="101.25">
      <c r="A117" s="60"/>
      <c r="B117" s="48" t="s">
        <v>97</v>
      </c>
      <c r="C117" s="48" t="s">
        <v>108</v>
      </c>
      <c r="D117" s="48" t="s">
        <v>247</v>
      </c>
      <c r="E117" s="48" t="s">
        <v>176</v>
      </c>
      <c r="F117" s="48" t="s">
        <v>202</v>
      </c>
      <c r="G117" s="61">
        <v>1</v>
      </c>
      <c r="H117" s="48">
        <v>261.81</v>
      </c>
      <c r="I117" s="48">
        <f t="shared" si="2"/>
        <v>0.52361999999999997</v>
      </c>
    </row>
    <row r="118" spans="1:9" ht="56.25">
      <c r="A118" s="60"/>
      <c r="B118" s="48" t="s">
        <v>73</v>
      </c>
      <c r="C118" s="48" t="s">
        <v>104</v>
      </c>
      <c r="D118" s="48" t="s">
        <v>248</v>
      </c>
      <c r="E118" s="48" t="s">
        <v>178</v>
      </c>
      <c r="F118" s="48" t="s">
        <v>203</v>
      </c>
      <c r="G118" s="61">
        <v>50</v>
      </c>
      <c r="H118" s="48">
        <v>6356.9</v>
      </c>
      <c r="I118" s="58">
        <f t="shared" si="2"/>
        <v>0.254276</v>
      </c>
    </row>
    <row r="119" spans="1:9" ht="56.25">
      <c r="A119" s="60"/>
      <c r="B119" s="48" t="s">
        <v>73</v>
      </c>
      <c r="C119" s="48" t="s">
        <v>104</v>
      </c>
      <c r="D119" s="48" t="s">
        <v>249</v>
      </c>
      <c r="E119" s="48" t="s">
        <v>178</v>
      </c>
      <c r="F119" s="48" t="s">
        <v>203</v>
      </c>
      <c r="G119" s="61">
        <v>1</v>
      </c>
      <c r="H119" s="48">
        <v>127.3</v>
      </c>
      <c r="I119" s="58">
        <f t="shared" si="2"/>
        <v>0.25459999999999999</v>
      </c>
    </row>
    <row r="120" spans="1:9" ht="67.5">
      <c r="A120" s="60"/>
      <c r="B120" s="48" t="s">
        <v>98</v>
      </c>
      <c r="C120" s="48" t="s">
        <v>109</v>
      </c>
      <c r="D120" s="48" t="s">
        <v>250</v>
      </c>
      <c r="E120" s="48" t="s">
        <v>179</v>
      </c>
      <c r="F120" s="48" t="s">
        <v>204</v>
      </c>
      <c r="G120" s="61">
        <v>1</v>
      </c>
      <c r="H120" s="48">
        <v>220</v>
      </c>
      <c r="I120" s="48">
        <f t="shared" si="2"/>
        <v>0.44</v>
      </c>
    </row>
    <row r="121" spans="1:9" ht="78.75">
      <c r="A121" s="60"/>
      <c r="B121" s="48" t="s">
        <v>98</v>
      </c>
      <c r="C121" s="48" t="s">
        <v>109</v>
      </c>
      <c r="D121" s="48" t="s">
        <v>251</v>
      </c>
      <c r="E121" s="48" t="s">
        <v>179</v>
      </c>
      <c r="F121" s="48" t="s">
        <v>204</v>
      </c>
      <c r="G121" s="61">
        <v>1</v>
      </c>
      <c r="H121" s="48">
        <v>220</v>
      </c>
      <c r="I121" s="48">
        <f t="shared" si="2"/>
        <v>0.44</v>
      </c>
    </row>
    <row r="122" spans="1:9" ht="78.75">
      <c r="A122" s="60"/>
      <c r="B122" s="48" t="s">
        <v>98</v>
      </c>
      <c r="C122" s="48" t="s">
        <v>109</v>
      </c>
      <c r="D122" s="48" t="s">
        <v>252</v>
      </c>
      <c r="E122" s="48" t="s">
        <v>179</v>
      </c>
      <c r="F122" s="48" t="s">
        <v>204</v>
      </c>
      <c r="G122" s="61">
        <v>5</v>
      </c>
      <c r="H122" s="48">
        <v>1264.8</v>
      </c>
      <c r="I122" s="48">
        <f t="shared" si="2"/>
        <v>0.50591999999999993</v>
      </c>
    </row>
    <row r="123" spans="1:9" ht="67.5">
      <c r="A123" s="60"/>
      <c r="B123" s="48" t="s">
        <v>98</v>
      </c>
      <c r="C123" s="48" t="s">
        <v>109</v>
      </c>
      <c r="D123" s="48" t="s">
        <v>253</v>
      </c>
      <c r="E123" s="48" t="s">
        <v>179</v>
      </c>
      <c r="F123" s="48" t="s">
        <v>204</v>
      </c>
      <c r="G123" s="61">
        <v>100</v>
      </c>
      <c r="H123" s="48">
        <v>22000</v>
      </c>
      <c r="I123" s="48">
        <f t="shared" si="2"/>
        <v>0.44</v>
      </c>
    </row>
    <row r="124" spans="1:9" ht="56.25">
      <c r="A124" s="60"/>
      <c r="B124" s="48" t="s">
        <v>69</v>
      </c>
      <c r="C124" s="48" t="s">
        <v>104</v>
      </c>
      <c r="D124" s="48" t="s">
        <v>254</v>
      </c>
      <c r="E124" s="48" t="s">
        <v>180</v>
      </c>
      <c r="F124" s="48" t="s">
        <v>205</v>
      </c>
      <c r="G124" s="61">
        <v>50</v>
      </c>
      <c r="H124" s="48">
        <v>12500</v>
      </c>
      <c r="I124" s="48">
        <f t="shared" si="2"/>
        <v>0.5</v>
      </c>
    </row>
    <row r="125" spans="1:9" ht="45">
      <c r="A125" s="60"/>
      <c r="B125" s="48" t="s">
        <v>69</v>
      </c>
      <c r="C125" s="48" t="s">
        <v>104</v>
      </c>
      <c r="D125" s="48" t="s">
        <v>255</v>
      </c>
      <c r="E125" s="48" t="s">
        <v>180</v>
      </c>
      <c r="F125" s="48" t="s">
        <v>205</v>
      </c>
      <c r="G125" s="61">
        <v>1</v>
      </c>
      <c r="H125" s="48">
        <v>256.62</v>
      </c>
      <c r="I125" s="48">
        <f t="shared" si="2"/>
        <v>0.51324000000000003</v>
      </c>
    </row>
    <row r="126" spans="1:9" ht="90">
      <c r="A126" s="60"/>
      <c r="B126" s="48" t="s">
        <v>72</v>
      </c>
      <c r="C126" s="48" t="s">
        <v>104</v>
      </c>
      <c r="D126" s="48" t="s">
        <v>256</v>
      </c>
      <c r="E126" s="48" t="s">
        <v>181</v>
      </c>
      <c r="F126" s="48" t="s">
        <v>206</v>
      </c>
      <c r="G126" s="61">
        <v>50</v>
      </c>
      <c r="H126" s="48">
        <v>9687.5</v>
      </c>
      <c r="I126" s="48">
        <f t="shared" si="2"/>
        <v>0.38750000000000001</v>
      </c>
    </row>
    <row r="127" spans="1:9" ht="90">
      <c r="A127" s="60"/>
      <c r="B127" s="48" t="s">
        <v>72</v>
      </c>
      <c r="C127" s="48" t="s">
        <v>104</v>
      </c>
      <c r="D127" s="48" t="s">
        <v>257</v>
      </c>
      <c r="E127" s="48" t="s">
        <v>181</v>
      </c>
      <c r="F127" s="48" t="s">
        <v>206</v>
      </c>
      <c r="G127" s="61">
        <v>1</v>
      </c>
      <c r="H127" s="48">
        <v>193.75</v>
      </c>
      <c r="I127" s="48">
        <f t="shared" si="2"/>
        <v>0.38750000000000001</v>
      </c>
    </row>
    <row r="128" spans="1:9" ht="90">
      <c r="A128" s="60"/>
      <c r="B128" s="48" t="s">
        <v>72</v>
      </c>
      <c r="C128" s="48" t="s">
        <v>104</v>
      </c>
      <c r="D128" s="48" t="s">
        <v>258</v>
      </c>
      <c r="E128" s="48" t="s">
        <v>181</v>
      </c>
      <c r="F128" s="48" t="s">
        <v>206</v>
      </c>
      <c r="G128" s="61">
        <v>5</v>
      </c>
      <c r="H128" s="48">
        <v>968.75</v>
      </c>
      <c r="I128" s="48">
        <f t="shared" si="2"/>
        <v>0.38750000000000001</v>
      </c>
    </row>
    <row r="129" spans="1:9" ht="90">
      <c r="A129" s="60"/>
      <c r="B129" s="48" t="s">
        <v>72</v>
      </c>
      <c r="C129" s="48" t="s">
        <v>104</v>
      </c>
      <c r="D129" s="48" t="s">
        <v>259</v>
      </c>
      <c r="E129" s="48" t="s">
        <v>181</v>
      </c>
      <c r="F129" s="48" t="s">
        <v>206</v>
      </c>
      <c r="G129" s="61">
        <v>10</v>
      </c>
      <c r="H129" s="48">
        <v>1937.5</v>
      </c>
      <c r="I129" s="48">
        <f t="shared" si="2"/>
        <v>0.38750000000000001</v>
      </c>
    </row>
    <row r="130" spans="1:9" ht="78.75">
      <c r="A130" s="60"/>
      <c r="B130" s="48" t="s">
        <v>70</v>
      </c>
      <c r="C130" s="48" t="s">
        <v>109</v>
      </c>
      <c r="D130" s="48" t="s">
        <v>250</v>
      </c>
      <c r="E130" s="48" t="s">
        <v>179</v>
      </c>
      <c r="F130" s="48" t="s">
        <v>207</v>
      </c>
      <c r="G130" s="61">
        <v>1</v>
      </c>
      <c r="H130" s="48">
        <v>220</v>
      </c>
      <c r="I130" s="48">
        <f t="shared" si="2"/>
        <v>0.44</v>
      </c>
    </row>
    <row r="131" spans="1:9" ht="78.75">
      <c r="A131" s="60"/>
      <c r="B131" s="48" t="s">
        <v>70</v>
      </c>
      <c r="C131" s="48" t="s">
        <v>109</v>
      </c>
      <c r="D131" s="48" t="s">
        <v>260</v>
      </c>
      <c r="E131" s="48" t="s">
        <v>179</v>
      </c>
      <c r="F131" s="48" t="s">
        <v>207</v>
      </c>
      <c r="G131" s="61">
        <v>5</v>
      </c>
      <c r="H131" s="48">
        <v>1264.8</v>
      </c>
      <c r="I131" s="48">
        <f t="shared" si="2"/>
        <v>0.50591999999999993</v>
      </c>
    </row>
    <row r="132" spans="1:9" ht="56.25">
      <c r="A132" s="60"/>
      <c r="B132" s="48" t="s">
        <v>69</v>
      </c>
      <c r="C132" s="48" t="s">
        <v>110</v>
      </c>
      <c r="D132" s="48" t="s">
        <v>261</v>
      </c>
      <c r="E132" s="48" t="s">
        <v>182</v>
      </c>
      <c r="F132" s="48" t="s">
        <v>208</v>
      </c>
      <c r="G132" s="61">
        <v>50</v>
      </c>
      <c r="H132" s="48">
        <v>6366.95</v>
      </c>
      <c r="I132" s="58">
        <f t="shared" si="2"/>
        <v>0.25467800000000002</v>
      </c>
    </row>
    <row r="133" spans="1:9" ht="45">
      <c r="A133" s="60"/>
      <c r="B133" s="48" t="s">
        <v>69</v>
      </c>
      <c r="C133" s="48" t="s">
        <v>110</v>
      </c>
      <c r="D133" s="48" t="s">
        <v>262</v>
      </c>
      <c r="E133" s="48" t="s">
        <v>182</v>
      </c>
      <c r="F133" s="48" t="s">
        <v>208</v>
      </c>
      <c r="G133" s="61">
        <v>1</v>
      </c>
      <c r="H133" s="48">
        <v>152.97</v>
      </c>
      <c r="I133" s="59">
        <f t="shared" si="2"/>
        <v>0.30593999999999999</v>
      </c>
    </row>
    <row r="134" spans="1:9" ht="180">
      <c r="A134" s="60"/>
      <c r="B134" s="48" t="s">
        <v>99</v>
      </c>
      <c r="C134" s="48" t="s">
        <v>113</v>
      </c>
      <c r="D134" s="48" t="s">
        <v>263</v>
      </c>
      <c r="E134" s="48" t="s">
        <v>185</v>
      </c>
      <c r="F134" s="48" t="s">
        <v>215</v>
      </c>
      <c r="G134" s="61">
        <v>1</v>
      </c>
      <c r="H134" s="48">
        <v>177.9</v>
      </c>
      <c r="I134" s="48">
        <f t="shared" si="2"/>
        <v>0.35580000000000001</v>
      </c>
    </row>
    <row r="135" spans="1:9" ht="56.25">
      <c r="A135" s="60"/>
      <c r="B135" s="48" t="s">
        <v>88</v>
      </c>
      <c r="C135" s="48" t="s">
        <v>111</v>
      </c>
      <c r="D135" s="48" t="s">
        <v>264</v>
      </c>
      <c r="E135" s="48" t="s">
        <v>183</v>
      </c>
      <c r="F135" s="48" t="s">
        <v>209</v>
      </c>
      <c r="G135" s="61">
        <v>1</v>
      </c>
      <c r="H135" s="48">
        <v>249.48</v>
      </c>
      <c r="I135" s="48">
        <f t="shared" si="2"/>
        <v>0.49895999999999996</v>
      </c>
    </row>
    <row r="136" spans="1:9" ht="56.25">
      <c r="A136" s="60"/>
      <c r="B136" s="48" t="s">
        <v>88</v>
      </c>
      <c r="C136" s="48" t="s">
        <v>111</v>
      </c>
      <c r="D136" s="48" t="s">
        <v>260</v>
      </c>
      <c r="E136" s="48" t="s">
        <v>183</v>
      </c>
      <c r="F136" s="48" t="s">
        <v>209</v>
      </c>
      <c r="G136" s="61">
        <v>5</v>
      </c>
      <c r="H136" s="48">
        <v>1247.42</v>
      </c>
      <c r="I136" s="48">
        <f t="shared" si="2"/>
        <v>0.49896800000000002</v>
      </c>
    </row>
    <row r="137" spans="1:9" ht="56.25">
      <c r="A137" s="60"/>
      <c r="B137" s="48" t="s">
        <v>88</v>
      </c>
      <c r="C137" s="48" t="s">
        <v>111</v>
      </c>
      <c r="D137" s="48" t="s">
        <v>265</v>
      </c>
      <c r="E137" s="48" t="s">
        <v>183</v>
      </c>
      <c r="F137" s="48" t="s">
        <v>209</v>
      </c>
      <c r="G137" s="61">
        <v>10</v>
      </c>
      <c r="H137" s="48">
        <v>2339.21</v>
      </c>
      <c r="I137" s="48">
        <f t="shared" si="2"/>
        <v>0.46784199999999998</v>
      </c>
    </row>
    <row r="138" spans="1:9" ht="67.5">
      <c r="A138" s="60"/>
      <c r="B138" s="48" t="s">
        <v>88</v>
      </c>
      <c r="C138" s="48" t="s">
        <v>111</v>
      </c>
      <c r="D138" s="48" t="s">
        <v>266</v>
      </c>
      <c r="E138" s="48" t="s">
        <v>183</v>
      </c>
      <c r="F138" s="48" t="s">
        <v>209</v>
      </c>
      <c r="G138" s="61">
        <v>5</v>
      </c>
      <c r="H138" s="48">
        <v>1247.42</v>
      </c>
      <c r="I138" s="48">
        <f t="shared" si="2"/>
        <v>0.49896800000000002</v>
      </c>
    </row>
    <row r="139" spans="1:9" ht="67.5">
      <c r="A139" s="60"/>
      <c r="B139" s="48" t="s">
        <v>88</v>
      </c>
      <c r="C139" s="48" t="s">
        <v>111</v>
      </c>
      <c r="D139" s="48" t="s">
        <v>267</v>
      </c>
      <c r="E139" s="48" t="s">
        <v>183</v>
      </c>
      <c r="F139" s="48" t="s">
        <v>209</v>
      </c>
      <c r="G139" s="61">
        <v>10</v>
      </c>
      <c r="H139" s="48">
        <v>2339.21</v>
      </c>
      <c r="I139" s="48">
        <f t="shared" si="2"/>
        <v>0.46784199999999998</v>
      </c>
    </row>
    <row r="140" spans="1:9" ht="67.5">
      <c r="A140" s="60"/>
      <c r="B140" s="48" t="s">
        <v>88</v>
      </c>
      <c r="C140" s="48" t="s">
        <v>111</v>
      </c>
      <c r="D140" s="48" t="s">
        <v>268</v>
      </c>
      <c r="E140" s="48" t="s">
        <v>183</v>
      </c>
      <c r="F140" s="48" t="s">
        <v>209</v>
      </c>
      <c r="G140" s="61">
        <v>1</v>
      </c>
      <c r="H140" s="48">
        <v>249.48</v>
      </c>
      <c r="I140" s="48">
        <f t="shared" si="2"/>
        <v>0.49895999999999996</v>
      </c>
    </row>
    <row r="141" spans="1:9" ht="67.5">
      <c r="A141" s="60"/>
      <c r="B141" s="48" t="s">
        <v>95</v>
      </c>
      <c r="C141" s="48" t="s">
        <v>104</v>
      </c>
      <c r="D141" s="48" t="s">
        <v>269</v>
      </c>
      <c r="E141" s="48" t="s">
        <v>175</v>
      </c>
      <c r="F141" s="48" t="s">
        <v>210</v>
      </c>
      <c r="G141" s="61">
        <v>1</v>
      </c>
      <c r="H141" s="48">
        <v>172.08</v>
      </c>
      <c r="I141" s="48">
        <f t="shared" si="2"/>
        <v>0.34416000000000002</v>
      </c>
    </row>
    <row r="142" spans="1:9" ht="67.5">
      <c r="A142" s="60"/>
      <c r="B142" s="48" t="s">
        <v>95</v>
      </c>
      <c r="C142" s="48" t="s">
        <v>104</v>
      </c>
      <c r="D142" s="48" t="s">
        <v>270</v>
      </c>
      <c r="E142" s="48" t="s">
        <v>175</v>
      </c>
      <c r="F142" s="48" t="s">
        <v>210</v>
      </c>
      <c r="G142" s="61">
        <v>10</v>
      </c>
      <c r="H142" s="48">
        <v>361.2</v>
      </c>
      <c r="I142" s="58">
        <f t="shared" si="2"/>
        <v>7.2239999999999999E-2</v>
      </c>
    </row>
    <row r="143" spans="1:9" ht="101.25">
      <c r="A143" s="60"/>
      <c r="B143" s="48" t="s">
        <v>97</v>
      </c>
      <c r="C143" s="48" t="s">
        <v>108</v>
      </c>
      <c r="D143" s="48" t="s">
        <v>271</v>
      </c>
      <c r="E143" s="48" t="s">
        <v>176</v>
      </c>
      <c r="F143" s="48" t="s">
        <v>211</v>
      </c>
      <c r="G143" s="61">
        <v>5</v>
      </c>
      <c r="H143" s="48">
        <v>1147.5999999999999</v>
      </c>
      <c r="I143" s="48">
        <f t="shared" si="2"/>
        <v>0.45903999999999995</v>
      </c>
    </row>
    <row r="144" spans="1:9" ht="101.25">
      <c r="A144" s="60"/>
      <c r="B144" s="48" t="s">
        <v>97</v>
      </c>
      <c r="C144" s="48" t="s">
        <v>108</v>
      </c>
      <c r="D144" s="48" t="s">
        <v>271</v>
      </c>
      <c r="E144" s="48" t="s">
        <v>176</v>
      </c>
      <c r="F144" s="48" t="s">
        <v>212</v>
      </c>
      <c r="G144" s="61">
        <v>5</v>
      </c>
      <c r="H144" s="48">
        <v>1187.1099999999999</v>
      </c>
      <c r="I144" s="48">
        <f t="shared" si="2"/>
        <v>0.47484399999999993</v>
      </c>
    </row>
    <row r="145" spans="1:9" ht="78.75">
      <c r="A145" s="60"/>
      <c r="B145" s="48" t="s">
        <v>96</v>
      </c>
      <c r="C145" s="48" t="s">
        <v>108</v>
      </c>
      <c r="D145" s="48" t="s">
        <v>271</v>
      </c>
      <c r="E145" s="48" t="s">
        <v>176</v>
      </c>
      <c r="F145" s="48" t="s">
        <v>212</v>
      </c>
      <c r="G145" s="61">
        <v>5</v>
      </c>
      <c r="H145" s="48">
        <v>1187.1099999999999</v>
      </c>
      <c r="I145" s="48">
        <f t="shared" si="2"/>
        <v>0.47484399999999993</v>
      </c>
    </row>
    <row r="146" spans="1:9" ht="90">
      <c r="A146" s="60"/>
      <c r="B146" s="48" t="s">
        <v>71</v>
      </c>
      <c r="C146" s="48" t="s">
        <v>112</v>
      </c>
      <c r="D146" s="48" t="s">
        <v>272</v>
      </c>
      <c r="E146" s="48" t="s">
        <v>184</v>
      </c>
      <c r="F146" s="48" t="s">
        <v>213</v>
      </c>
      <c r="G146" s="61">
        <v>1</v>
      </c>
      <c r="H146" s="48">
        <v>137.75</v>
      </c>
      <c r="I146" s="58">
        <f t="shared" si="2"/>
        <v>0.27550000000000002</v>
      </c>
    </row>
    <row r="147" spans="1:9" ht="67.5">
      <c r="A147" s="60"/>
      <c r="B147" s="48" t="s">
        <v>95</v>
      </c>
      <c r="C147" s="48" t="s">
        <v>104</v>
      </c>
      <c r="D147" s="48" t="s">
        <v>270</v>
      </c>
      <c r="E147" s="48" t="s">
        <v>175</v>
      </c>
      <c r="F147" s="48" t="s">
        <v>214</v>
      </c>
      <c r="G147" s="61">
        <v>10</v>
      </c>
      <c r="H147" s="48">
        <v>361.2</v>
      </c>
      <c r="I147" s="58">
        <f>H147/G147/500</f>
        <v>7.2239999999999999E-2</v>
      </c>
    </row>
    <row r="148" spans="1:9" ht="180">
      <c r="A148" s="60"/>
      <c r="B148" s="48" t="s">
        <v>99</v>
      </c>
      <c r="C148" s="48" t="s">
        <v>113</v>
      </c>
      <c r="D148" s="48" t="s">
        <v>263</v>
      </c>
      <c r="E148" s="48" t="s">
        <v>185</v>
      </c>
      <c r="F148" s="48" t="s">
        <v>273</v>
      </c>
      <c r="G148" s="61">
        <v>1</v>
      </c>
      <c r="H148" s="48">
        <v>184.3</v>
      </c>
      <c r="I148" s="48">
        <f t="shared" si="2"/>
        <v>0.36860000000000004</v>
      </c>
    </row>
    <row r="149" spans="1:9" ht="78.75">
      <c r="A149" s="60"/>
      <c r="B149" s="48" t="s">
        <v>100</v>
      </c>
      <c r="C149" s="48" t="s">
        <v>114</v>
      </c>
      <c r="D149" s="48" t="s">
        <v>272</v>
      </c>
      <c r="E149" s="48" t="s">
        <v>186</v>
      </c>
      <c r="F149" s="48" t="s">
        <v>216</v>
      </c>
      <c r="G149" s="61">
        <v>1</v>
      </c>
      <c r="H149" s="48">
        <v>218.14</v>
      </c>
      <c r="I149" s="48">
        <f t="shared" si="2"/>
        <v>0.43627999999999995</v>
      </c>
    </row>
    <row r="150" spans="1:9" ht="78.75">
      <c r="A150" s="60"/>
      <c r="B150" s="48" t="s">
        <v>100</v>
      </c>
      <c r="C150" s="48" t="s">
        <v>114</v>
      </c>
      <c r="D150" s="48" t="s">
        <v>272</v>
      </c>
      <c r="E150" s="48" t="s">
        <v>186</v>
      </c>
      <c r="F150" s="48" t="s">
        <v>216</v>
      </c>
      <c r="G150" s="61">
        <v>1</v>
      </c>
      <c r="H150" s="48">
        <v>218.14</v>
      </c>
      <c r="I150" s="48">
        <f t="shared" si="2"/>
        <v>0.43627999999999995</v>
      </c>
    </row>
    <row r="151" spans="1:9" ht="15" customHeight="1">
      <c r="A151" s="60"/>
      <c r="B151" s="97" t="s">
        <v>45</v>
      </c>
      <c r="C151" s="98"/>
      <c r="D151" s="98"/>
      <c r="E151" s="98"/>
      <c r="F151" s="98"/>
      <c r="G151" s="98"/>
      <c r="H151" s="99"/>
      <c r="I151" s="41">
        <v>0.61180000000000001</v>
      </c>
    </row>
    <row r="152" spans="1:9" ht="15.6" customHeight="1">
      <c r="A152" s="92" t="s">
        <v>46</v>
      </c>
      <c r="B152" s="92"/>
      <c r="C152" s="92"/>
      <c r="D152" s="92"/>
      <c r="E152" s="92"/>
      <c r="F152" s="92"/>
      <c r="G152" s="92"/>
      <c r="H152" s="92"/>
      <c r="I152" s="92"/>
    </row>
    <row r="153" spans="1:9" ht="15.6" customHeight="1">
      <c r="A153" s="117" t="s">
        <v>47</v>
      </c>
      <c r="B153" s="117"/>
      <c r="C153" s="117"/>
      <c r="D153" s="117"/>
      <c r="E153" s="117"/>
      <c r="F153" s="117"/>
      <c r="G153" s="117"/>
      <c r="H153" s="117"/>
      <c r="I153" s="117"/>
    </row>
    <row r="154" spans="1:9" ht="13.9" customHeight="1">
      <c r="A154" s="118" t="s">
        <v>48</v>
      </c>
      <c r="B154" s="118"/>
      <c r="C154" s="118"/>
      <c r="D154" s="118"/>
      <c r="E154" s="118"/>
      <c r="F154" s="118"/>
      <c r="G154" s="118"/>
      <c r="H154" s="118"/>
      <c r="I154" s="118"/>
    </row>
    <row r="155" spans="1:9" ht="26.45" customHeight="1">
      <c r="A155" s="119" t="s">
        <v>49</v>
      </c>
      <c r="B155" s="119"/>
      <c r="C155" s="119"/>
      <c r="D155" s="119"/>
      <c r="E155" s="119"/>
      <c r="F155" s="119"/>
      <c r="G155" s="119"/>
      <c r="H155" s="119"/>
      <c r="I155" s="119"/>
    </row>
    <row r="156" spans="1:9" ht="61.5" customHeight="1">
      <c r="A156" s="25" t="s">
        <v>3</v>
      </c>
      <c r="B156" s="21" t="s">
        <v>50</v>
      </c>
      <c r="C156" s="22" t="s">
        <v>24</v>
      </c>
      <c r="D156" s="21" t="s">
        <v>51</v>
      </c>
      <c r="E156" s="21" t="s">
        <v>52</v>
      </c>
      <c r="F156" s="26" t="s">
        <v>74</v>
      </c>
      <c r="G156" s="123" t="s">
        <v>75</v>
      </c>
      <c r="H156" s="124"/>
      <c r="I156" s="20" t="s">
        <v>77</v>
      </c>
    </row>
    <row r="157" spans="1:9" ht="15">
      <c r="A157" s="25">
        <v>1</v>
      </c>
      <c r="B157" s="21">
        <v>2</v>
      </c>
      <c r="C157" s="21">
        <v>3</v>
      </c>
      <c r="D157" s="21">
        <v>4</v>
      </c>
      <c r="E157" s="21">
        <v>5</v>
      </c>
      <c r="F157" s="26">
        <v>6</v>
      </c>
      <c r="G157" s="123">
        <v>7</v>
      </c>
      <c r="H157" s="124"/>
      <c r="I157" s="20">
        <v>8</v>
      </c>
    </row>
    <row r="158" spans="1:9" ht="56.25" customHeight="1">
      <c r="A158" s="50">
        <v>1</v>
      </c>
      <c r="B158" s="38" t="s">
        <v>217</v>
      </c>
      <c r="C158" s="38" t="s">
        <v>218</v>
      </c>
      <c r="D158" s="38">
        <v>270</v>
      </c>
      <c r="E158" s="38">
        <v>1000</v>
      </c>
      <c r="F158" s="38" t="s">
        <v>219</v>
      </c>
      <c r="G158" s="125">
        <v>0.22145000000000001</v>
      </c>
      <c r="H158" s="125"/>
      <c r="I158" s="36">
        <f>(221.45-20.13)/1000</f>
        <v>0.20132</v>
      </c>
    </row>
    <row r="159" spans="1:9" ht="61.5" customHeight="1">
      <c r="A159" s="50">
        <v>2</v>
      </c>
      <c r="B159" s="38" t="s">
        <v>217</v>
      </c>
      <c r="C159" s="38" t="s">
        <v>218</v>
      </c>
      <c r="D159" s="38">
        <v>50</v>
      </c>
      <c r="E159" s="38">
        <v>1000</v>
      </c>
      <c r="F159" s="38" t="s">
        <v>220</v>
      </c>
      <c r="G159" s="125">
        <v>0.20999000000000001</v>
      </c>
      <c r="H159" s="125"/>
      <c r="I159" s="36">
        <f>(209.99-19.09)/1000</f>
        <v>0.19090000000000001</v>
      </c>
    </row>
    <row r="160" spans="1:9" ht="15">
      <c r="A160" s="120" t="s">
        <v>53</v>
      </c>
      <c r="B160" s="121"/>
      <c r="C160" s="121"/>
      <c r="D160" s="121"/>
      <c r="E160" s="121"/>
      <c r="F160" s="121"/>
      <c r="G160" s="121"/>
      <c r="H160" s="121"/>
      <c r="I160" s="122"/>
    </row>
    <row r="161" spans="1:258" ht="36" customHeight="1">
      <c r="A161" s="115" t="s">
        <v>54</v>
      </c>
      <c r="B161" s="116"/>
      <c r="C161" s="116"/>
      <c r="D161" s="116"/>
      <c r="E161" s="116"/>
      <c r="F161" s="116"/>
      <c r="G161" s="116"/>
      <c r="H161" s="116"/>
      <c r="I161" s="116"/>
    </row>
    <row r="163" spans="1:258" ht="13.9" customHeight="1">
      <c r="B163" s="17" t="s">
        <v>222</v>
      </c>
    </row>
    <row r="167" spans="1:258" ht="13.9" customHeight="1">
      <c r="IO167"/>
      <c r="IP167"/>
      <c r="IQ167"/>
      <c r="IR167"/>
      <c r="IS167"/>
      <c r="IT167"/>
      <c r="IU167"/>
      <c r="IV167"/>
      <c r="IW167"/>
      <c r="IX167"/>
    </row>
    <row r="168" spans="1:258" ht="13.9" customHeight="1">
      <c r="IO168"/>
      <c r="IP168"/>
      <c r="IQ168"/>
      <c r="IR168"/>
      <c r="IS168"/>
      <c r="IT168"/>
      <c r="IU168"/>
      <c r="IV168"/>
      <c r="IW168"/>
      <c r="IX168"/>
    </row>
    <row r="169" spans="1:258" ht="13.9" customHeight="1">
      <c r="IO169"/>
      <c r="IP169"/>
      <c r="IQ169"/>
      <c r="IR169"/>
      <c r="IS169"/>
      <c r="IT169"/>
      <c r="IU169"/>
      <c r="IV169"/>
      <c r="IW169"/>
      <c r="IX169"/>
    </row>
    <row r="170" spans="1:258" ht="13.9" customHeight="1">
      <c r="IO170"/>
      <c r="IP170"/>
      <c r="IQ170"/>
      <c r="IR170"/>
      <c r="IS170"/>
      <c r="IT170"/>
      <c r="IU170"/>
      <c r="IV170"/>
      <c r="IW170"/>
      <c r="IX170"/>
    </row>
    <row r="171" spans="1:258" ht="13.9" customHeight="1">
      <c r="IO171"/>
      <c r="IP171"/>
      <c r="IQ171"/>
      <c r="IR171"/>
      <c r="IS171"/>
      <c r="IT171"/>
      <c r="IU171"/>
      <c r="IV171"/>
      <c r="IW171"/>
      <c r="IX171"/>
    </row>
    <row r="172" spans="1:258" ht="13.9" customHeight="1">
      <c r="IO172"/>
      <c r="IP172"/>
      <c r="IQ172"/>
      <c r="IR172"/>
      <c r="IS172"/>
      <c r="IT172"/>
      <c r="IU172"/>
      <c r="IV172"/>
      <c r="IW172"/>
      <c r="IX172"/>
    </row>
    <row r="173" spans="1:258" ht="13.9" customHeight="1">
      <c r="IO173"/>
      <c r="IP173"/>
      <c r="IQ173"/>
      <c r="IR173"/>
      <c r="IS173"/>
      <c r="IT173"/>
      <c r="IU173"/>
      <c r="IV173"/>
      <c r="IW173"/>
      <c r="IX173"/>
    </row>
    <row r="174" spans="1:258" ht="13.9" customHeight="1">
      <c r="IO174"/>
      <c r="IP174"/>
      <c r="IQ174"/>
      <c r="IR174"/>
      <c r="IS174"/>
      <c r="IT174"/>
      <c r="IU174"/>
      <c r="IV174"/>
      <c r="IW174"/>
      <c r="IX174"/>
    </row>
    <row r="175" spans="1:258" ht="13.9" customHeight="1">
      <c r="IO175"/>
      <c r="IP175"/>
      <c r="IQ175"/>
      <c r="IR175"/>
      <c r="IS175"/>
      <c r="IT175"/>
      <c r="IU175"/>
      <c r="IV175"/>
      <c r="IW175"/>
      <c r="IX175"/>
    </row>
    <row r="176" spans="1:258" ht="13.9" customHeight="1">
      <c r="IO176"/>
      <c r="IP176"/>
      <c r="IQ176"/>
      <c r="IR176"/>
      <c r="IS176"/>
      <c r="IT176"/>
      <c r="IU176"/>
      <c r="IV176"/>
      <c r="IW176"/>
      <c r="IX176"/>
    </row>
    <row r="177" spans="249:258" ht="13.9" customHeight="1">
      <c r="IO177"/>
      <c r="IP177"/>
      <c r="IQ177"/>
      <c r="IR177"/>
      <c r="IS177"/>
      <c r="IT177"/>
      <c r="IU177"/>
      <c r="IV177"/>
      <c r="IW177"/>
      <c r="IX177"/>
    </row>
    <row r="178" spans="249:258" ht="13.9" customHeight="1">
      <c r="IO178"/>
      <c r="IP178"/>
      <c r="IQ178"/>
      <c r="IR178"/>
      <c r="IS178"/>
      <c r="IT178"/>
      <c r="IU178"/>
      <c r="IV178"/>
      <c r="IW178"/>
      <c r="IX178"/>
    </row>
    <row r="179" spans="249:258" ht="13.9" customHeight="1">
      <c r="IO179"/>
      <c r="IP179"/>
      <c r="IQ179"/>
      <c r="IR179"/>
      <c r="IS179"/>
      <c r="IT179"/>
      <c r="IU179"/>
      <c r="IV179"/>
      <c r="IW179"/>
      <c r="IX179"/>
    </row>
    <row r="180" spans="249:258" ht="13.9" customHeight="1">
      <c r="IO180"/>
      <c r="IP180"/>
      <c r="IQ180"/>
      <c r="IR180"/>
      <c r="IS180"/>
      <c r="IT180"/>
      <c r="IU180"/>
      <c r="IV180"/>
      <c r="IW180"/>
      <c r="IX180"/>
    </row>
    <row r="181" spans="249:258" ht="13.9" customHeight="1">
      <c r="IO181"/>
      <c r="IP181"/>
      <c r="IQ181"/>
      <c r="IR181"/>
      <c r="IS181"/>
      <c r="IT181"/>
      <c r="IU181"/>
      <c r="IV181"/>
      <c r="IW181"/>
      <c r="IX181"/>
    </row>
    <row r="182" spans="249:258" ht="13.9" customHeight="1">
      <c r="IO182"/>
      <c r="IP182"/>
      <c r="IQ182"/>
      <c r="IR182"/>
      <c r="IS182"/>
      <c r="IT182"/>
      <c r="IU182"/>
      <c r="IV182"/>
      <c r="IW182"/>
      <c r="IX182"/>
    </row>
    <row r="183" spans="249:258" ht="13.9" customHeight="1">
      <c r="IO183"/>
      <c r="IP183"/>
      <c r="IQ183"/>
      <c r="IR183"/>
      <c r="IS183"/>
      <c r="IT183"/>
      <c r="IU183"/>
      <c r="IV183"/>
      <c r="IW183"/>
      <c r="IX183"/>
    </row>
    <row r="184" spans="249:258" ht="13.9" customHeight="1">
      <c r="IO184"/>
      <c r="IP184"/>
      <c r="IQ184"/>
      <c r="IR184"/>
      <c r="IS184"/>
      <c r="IT184"/>
      <c r="IU184"/>
      <c r="IV184"/>
      <c r="IW184"/>
      <c r="IX184"/>
    </row>
    <row r="185" spans="249:258" ht="13.9" customHeight="1">
      <c r="IO185"/>
      <c r="IP185"/>
      <c r="IQ185"/>
      <c r="IR185"/>
      <c r="IS185"/>
      <c r="IT185"/>
      <c r="IU185"/>
      <c r="IV185"/>
      <c r="IW185"/>
      <c r="IX185"/>
    </row>
    <row r="186" spans="249:258" ht="13.9" customHeight="1">
      <c r="IO186"/>
      <c r="IP186"/>
      <c r="IQ186"/>
      <c r="IR186"/>
      <c r="IS186"/>
      <c r="IT186"/>
      <c r="IU186"/>
      <c r="IV186"/>
      <c r="IW186"/>
      <c r="IX186"/>
    </row>
    <row r="187" spans="249:258" ht="13.9" customHeight="1">
      <c r="IO187"/>
      <c r="IP187"/>
      <c r="IQ187"/>
      <c r="IR187"/>
      <c r="IS187"/>
      <c r="IT187"/>
      <c r="IU187"/>
      <c r="IV187"/>
      <c r="IW187"/>
      <c r="IX187"/>
    </row>
    <row r="188" spans="249:258" ht="13.9" customHeight="1">
      <c r="IO188"/>
      <c r="IP188"/>
      <c r="IQ188"/>
      <c r="IR188"/>
      <c r="IS188"/>
      <c r="IT188"/>
      <c r="IU188"/>
      <c r="IV188"/>
      <c r="IW188"/>
      <c r="IX188"/>
    </row>
    <row r="189" spans="249:258" ht="13.9" customHeight="1">
      <c r="IO189"/>
      <c r="IP189"/>
      <c r="IQ189"/>
      <c r="IR189"/>
      <c r="IS189"/>
      <c r="IT189"/>
      <c r="IU189"/>
      <c r="IV189"/>
      <c r="IW189"/>
      <c r="IX189"/>
    </row>
    <row r="190" spans="249:258" ht="13.9" customHeight="1">
      <c r="IO190"/>
      <c r="IP190"/>
      <c r="IQ190"/>
      <c r="IR190"/>
      <c r="IS190"/>
      <c r="IT190"/>
      <c r="IU190"/>
      <c r="IV190"/>
      <c r="IW190"/>
      <c r="IX190"/>
    </row>
    <row r="191" spans="249:258" ht="13.9" customHeight="1">
      <c r="IO191"/>
      <c r="IP191"/>
      <c r="IQ191"/>
      <c r="IR191"/>
      <c r="IS191"/>
      <c r="IT191"/>
      <c r="IU191"/>
      <c r="IV191"/>
      <c r="IW191"/>
      <c r="IX191"/>
    </row>
    <row r="192" spans="249:258" ht="13.9" customHeight="1">
      <c r="IO192"/>
      <c r="IP192"/>
      <c r="IQ192"/>
      <c r="IR192"/>
      <c r="IS192"/>
      <c r="IT192"/>
      <c r="IU192"/>
      <c r="IV192"/>
      <c r="IW192"/>
      <c r="IX192"/>
    </row>
    <row r="193" spans="249:258" ht="13.9" customHeight="1">
      <c r="IO193"/>
      <c r="IP193"/>
      <c r="IQ193"/>
      <c r="IR193"/>
      <c r="IS193"/>
      <c r="IT193"/>
      <c r="IU193"/>
      <c r="IV193"/>
      <c r="IW193"/>
      <c r="IX193"/>
    </row>
    <row r="194" spans="249:258" ht="13.9" customHeight="1">
      <c r="IO194"/>
      <c r="IP194"/>
      <c r="IQ194"/>
      <c r="IR194"/>
      <c r="IS194"/>
      <c r="IT194"/>
      <c r="IU194"/>
      <c r="IV194"/>
      <c r="IW194"/>
      <c r="IX194"/>
    </row>
    <row r="195" spans="249:258" ht="13.9" customHeight="1">
      <c r="IO195"/>
      <c r="IP195"/>
      <c r="IQ195"/>
      <c r="IR195"/>
      <c r="IS195"/>
      <c r="IT195"/>
      <c r="IU195"/>
      <c r="IV195"/>
      <c r="IW195"/>
      <c r="IX195"/>
    </row>
    <row r="196" spans="249:258" ht="13.9" customHeight="1">
      <c r="IO196"/>
      <c r="IP196"/>
      <c r="IQ196"/>
      <c r="IR196"/>
      <c r="IS196"/>
      <c r="IT196"/>
      <c r="IU196"/>
      <c r="IV196"/>
      <c r="IW196"/>
      <c r="IX196"/>
    </row>
    <row r="197" spans="249:258" ht="13.9" customHeight="1">
      <c r="IO197"/>
      <c r="IP197"/>
      <c r="IQ197"/>
      <c r="IR197"/>
      <c r="IS197"/>
      <c r="IT197"/>
      <c r="IU197"/>
      <c r="IV197"/>
      <c r="IW197"/>
      <c r="IX197"/>
    </row>
    <row r="198" spans="249:258" ht="13.9" customHeight="1">
      <c r="IO198"/>
      <c r="IP198"/>
      <c r="IQ198"/>
      <c r="IR198"/>
      <c r="IS198"/>
      <c r="IT198"/>
      <c r="IU198"/>
      <c r="IV198"/>
      <c r="IW198"/>
      <c r="IX198"/>
    </row>
    <row r="199" spans="249:258" ht="13.9" customHeight="1">
      <c r="IO199"/>
      <c r="IP199"/>
      <c r="IQ199"/>
      <c r="IR199"/>
      <c r="IS199"/>
      <c r="IT199"/>
      <c r="IU199"/>
      <c r="IV199"/>
      <c r="IW199"/>
      <c r="IX199"/>
    </row>
  </sheetData>
  <mergeCells count="32">
    <mergeCell ref="G11:H11"/>
    <mergeCell ref="G8:H8"/>
    <mergeCell ref="A161:I161"/>
    <mergeCell ref="A153:I153"/>
    <mergeCell ref="A154:I154"/>
    <mergeCell ref="A155:I155"/>
    <mergeCell ref="A160:I160"/>
    <mergeCell ref="G156:H156"/>
    <mergeCell ref="G157:H157"/>
    <mergeCell ref="G158:H158"/>
    <mergeCell ref="G159:H159"/>
    <mergeCell ref="A1:I1"/>
    <mergeCell ref="A2:I2"/>
    <mergeCell ref="A3:I3"/>
    <mergeCell ref="A5:I5"/>
    <mergeCell ref="G6:H6"/>
    <mergeCell ref="G7:H7"/>
    <mergeCell ref="A152:I152"/>
    <mergeCell ref="A13:I13"/>
    <mergeCell ref="A16:I16"/>
    <mergeCell ref="B87:H87"/>
    <mergeCell ref="A17:I17"/>
    <mergeCell ref="A18:I18"/>
    <mergeCell ref="B20:I20"/>
    <mergeCell ref="G14:I14"/>
    <mergeCell ref="G15:I15"/>
    <mergeCell ref="B88:I88"/>
    <mergeCell ref="B151:H151"/>
    <mergeCell ref="B8:D8"/>
    <mergeCell ref="B12:D12"/>
    <mergeCell ref="G9:H9"/>
    <mergeCell ref="G10:H10"/>
  </mergeCells>
  <hyperlinks>
    <hyperlink ref="G15" r:id="rId1"/>
  </hyperlinks>
  <pageMargins left="0.31496062992125984" right="0.31496062992125984" top="0.35433070866141736" bottom="0.35433070866141736" header="0.31496062992125984" footer="0.31496062992125984"/>
  <pageSetup paperSize="9" scale="90" orientation="landscape" r:id="rId2"/>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Zacup2</dc:creator>
  <cp:lastModifiedBy>User</cp:lastModifiedBy>
  <cp:revision>8</cp:revision>
  <cp:lastPrinted>2026-07-23T06:58:52Z</cp:lastPrinted>
  <dcterms:created xsi:type="dcterms:W3CDTF">2026-07-10T00:06:15Z</dcterms:created>
  <dcterms:modified xsi:type="dcterms:W3CDTF">2026-07-23T07:05:20Z</dcterms:modified>
</cp:coreProperties>
</file>