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showInkAnnotation="0" defaultThemeVersion="124226"/>
  <bookViews>
    <workbookView xWindow="0" yWindow="7680" windowWidth="9720" windowHeight="7320" tabRatio="221"/>
  </bookViews>
  <sheets>
    <sheet name="НМЦ общая " sheetId="3" r:id="rId1"/>
  </sheets>
  <calcPr calcId="125725"/>
</workbook>
</file>

<file path=xl/calcChain.xml><?xml version="1.0" encoding="utf-8"?>
<calcChain xmlns="http://schemas.openxmlformats.org/spreadsheetml/2006/main">
  <c r="G7" i="3"/>
  <c r="F7"/>
  <c r="E7"/>
  <c r="H6" l="1"/>
  <c r="I6" s="1"/>
  <c r="J6" s="1"/>
  <c r="K6"/>
  <c r="H5"/>
  <c r="I5" s="1"/>
  <c r="J5" s="1"/>
  <c r="K5"/>
  <c r="L6" l="1"/>
  <c r="M6" s="1"/>
  <c r="L5"/>
  <c r="M5" s="1"/>
  <c r="M7" l="1"/>
  <c r="H8" s="1"/>
</calcChain>
</file>

<file path=xl/sharedStrings.xml><?xml version="1.0" encoding="utf-8"?>
<sst xmlns="http://schemas.openxmlformats.org/spreadsheetml/2006/main" count="26" uniqueCount="26">
  <si>
    <t>№</t>
  </si>
  <si>
    <t>Ед. изм</t>
  </si>
  <si>
    <t>Среднее квадратичное отклонение</t>
  </si>
  <si>
    <t xml:space="preserve">Средняя арифметическая цена за единицу &lt;ц&gt; </t>
  </si>
  <si>
    <t xml:space="preserve">Расчет Н(М)ЦК по формуле                           </t>
  </si>
  <si>
    <r>
      <t xml:space="preserve">коэффициент вариации цен V (%)           </t>
    </r>
    <r>
      <rPr>
        <i/>
        <sz val="8"/>
        <color indexed="8"/>
        <rFont val="Times New Roman"/>
        <family val="1"/>
        <charset val="204"/>
      </rPr>
      <t xml:space="preserve">         </t>
    </r>
  </si>
  <si>
    <t>Однородность совокупности значений выявленных цен, используемых в расчете Н(М)ЦК</t>
  </si>
  <si>
    <t>Н(М)ЦК определяемая методом сопоставимых рыночных цен (анализа рынка)*</t>
  </si>
  <si>
    <t>Цена за единицу изм. (руб.) с округлением до стоых долей после запятой</t>
  </si>
  <si>
    <t>Н(М)ЦК контракта с учетом округления цены за единицу (руб.)</t>
  </si>
  <si>
    <t>В результате проведенного расчета Н(М)ЦК контракта составила:</t>
  </si>
  <si>
    <t>рублей</t>
  </si>
  <si>
    <t>Коэффициент вариации не превышает 33%, что свидетельствует об однородности совокупности значений, используемых в расчете.</t>
  </si>
  <si>
    <t>Наименование товара</t>
  </si>
  <si>
    <t>Кол-во</t>
  </si>
  <si>
    <t>Коммерческие предложения, информация из открытых источников (с сайтов организаций) (руб./ед.изм.)</t>
  </si>
  <si>
    <t>шт.</t>
  </si>
  <si>
    <t xml:space="preserve"> Обоснованию начальной (максимальной) цены контракта</t>
  </si>
  <si>
    <t xml:space="preserve">Расчет начальной (максимальной) цены договора
</t>
  </si>
  <si>
    <t>Коммерчесское предложение 1 (исх.б/н от 28.05.2026, вх. 01-07/26КП-847 от 09.06.2026)</t>
  </si>
  <si>
    <t>Коммерческое предложение 2 (исх. 15 от 28.05.2026, вх. 01-07/26КП-846 от 09.06.2026)</t>
  </si>
  <si>
    <t>Коммерческое предложение 3 (исх. 25 от 28.05.2026, вх. 01-07/26КП-848 от 09.06.2026)</t>
  </si>
  <si>
    <t>Державка грузов для скелетного вытяжения</t>
  </si>
  <si>
    <t>Комплект грузов для скелетного вытяжения</t>
  </si>
  <si>
    <t>комплект</t>
  </si>
  <si>
    <t xml:space="preserve">На основании принципов контрактной системы в сфере закупок, изложенных в статье 6 Закона № 44-ФЗ, обеспечения эффективного расходования средств бюджетного учреждения, Заказчик определил Н(М)ЦК на основании коммерческого предложения, в котором предложена наименьшая цена закупаемого Товара (исх. 25 от 28.05.2026, вх. 01-07/26КП-848 от 09.06.2026).
Начальная (максимальная) цена контракта устанавливается в размере 48 970,00 рублей.
</t>
  </si>
</sst>
</file>

<file path=xl/styles.xml><?xml version="1.0" encoding="utf-8"?>
<styleSheet xmlns="http://schemas.openxmlformats.org/spreadsheetml/2006/main">
  <numFmts count="1">
    <numFmt numFmtId="164" formatCode="#,##0.00000"/>
  </numFmts>
  <fonts count="11">
    <font>
      <sz val="10"/>
      <name val="Arial"/>
    </font>
    <font>
      <b/>
      <sz val="10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10"/>
      <name val="Arial"/>
      <family val="2"/>
      <charset val="204"/>
    </font>
    <font>
      <b/>
      <sz val="9"/>
      <color indexed="8"/>
      <name val="Times New Roman"/>
      <family val="1"/>
      <charset val="204"/>
    </font>
    <font>
      <i/>
      <sz val="8"/>
      <color indexed="8"/>
      <name val="Times New Roman"/>
      <family val="1"/>
      <charset val="204"/>
    </font>
    <font>
      <sz val="8"/>
      <name val="Times New Roman"/>
      <family val="1"/>
      <charset val="204"/>
    </font>
    <font>
      <sz val="8"/>
      <name val="Arial"/>
      <family val="2"/>
      <charset val="204"/>
    </font>
    <font>
      <b/>
      <sz val="8"/>
      <color indexed="8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11"/>
      <color rgb="FF000000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4" fontId="6" fillId="0" borderId="1" xfId="0" applyNumberFormat="1" applyFont="1" applyBorder="1" applyAlignment="1">
      <alignment horizontal="center" vertical="center" wrapText="1"/>
    </xf>
    <xf numFmtId="4" fontId="3" fillId="0" borderId="0" xfId="0" applyNumberFormat="1" applyFont="1"/>
    <xf numFmtId="0" fontId="1" fillId="0" borderId="0" xfId="0" applyFont="1" applyAlignment="1"/>
    <xf numFmtId="0" fontId="7" fillId="0" borderId="0" xfId="0" applyFont="1"/>
    <xf numFmtId="0" fontId="8" fillId="0" borderId="0" xfId="0" applyFont="1" applyAlignment="1"/>
    <xf numFmtId="4" fontId="6" fillId="0" borderId="1" xfId="0" applyNumberFormat="1" applyFont="1" applyFill="1" applyBorder="1" applyAlignment="1">
      <alignment horizontal="center" vertical="center"/>
    </xf>
    <xf numFmtId="4" fontId="6" fillId="0" borderId="1" xfId="0" applyNumberFormat="1" applyFont="1" applyFill="1" applyBorder="1" applyAlignment="1">
      <alignment horizontal="center" vertical="center" wrapText="1"/>
    </xf>
    <xf numFmtId="4" fontId="1" fillId="0" borderId="0" xfId="0" applyNumberFormat="1" applyFont="1" applyFill="1" applyAlignment="1">
      <alignment vertical="center" wrapText="1"/>
    </xf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Alignment="1"/>
    <xf numFmtId="0" fontId="0" fillId="0" borderId="0" xfId="0" applyFill="1"/>
    <xf numFmtId="0" fontId="6" fillId="0" borderId="0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4" fontId="9" fillId="0" borderId="3" xfId="0" applyNumberFormat="1" applyFont="1" applyBorder="1" applyAlignment="1">
      <alignment horizontal="center"/>
    </xf>
    <xf numFmtId="164" fontId="6" fillId="0" borderId="1" xfId="0" applyNumberFormat="1" applyFont="1" applyFill="1" applyBorder="1" applyAlignment="1">
      <alignment horizontal="center" vertical="center" wrapText="1"/>
    </xf>
    <xf numFmtId="0" fontId="10" fillId="0" borderId="0" xfId="0" applyFont="1" applyAlignment="1">
      <alignment horizontal="left" wrapText="1"/>
    </xf>
    <xf numFmtId="0" fontId="7" fillId="0" borderId="1" xfId="0" applyFont="1" applyBorder="1" applyAlignment="1">
      <alignment vertical="center"/>
    </xf>
    <xf numFmtId="0" fontId="0" fillId="0" borderId="1" xfId="0" applyBorder="1"/>
    <xf numFmtId="4" fontId="9" fillId="0" borderId="1" xfId="0" applyNumberFormat="1" applyFont="1" applyBorder="1" applyAlignment="1">
      <alignment horizontal="center"/>
    </xf>
    <xf numFmtId="4" fontId="0" fillId="0" borderId="0" xfId="0" applyNumberFormat="1"/>
    <xf numFmtId="0" fontId="6" fillId="0" borderId="1" xfId="0" applyFont="1" applyFill="1" applyBorder="1" applyAlignment="1">
      <alignment horizontal="center" vertical="center" textRotation="90" wrapText="1"/>
    </xf>
    <xf numFmtId="0" fontId="2" fillId="0" borderId="1" xfId="0" applyFont="1" applyFill="1" applyBorder="1" applyAlignment="1">
      <alignment horizontal="center" vertical="center" textRotation="90" wrapText="1"/>
    </xf>
    <xf numFmtId="0" fontId="2" fillId="0" borderId="1" xfId="0" applyFont="1" applyBorder="1" applyAlignment="1">
      <alignment horizontal="center" vertical="center" textRotation="90" wrapText="1"/>
    </xf>
    <xf numFmtId="4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 readingOrder="1"/>
    </xf>
    <xf numFmtId="0" fontId="4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textRotation="90" wrapText="1" readingOrder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0" fontId="1" fillId="0" borderId="0" xfId="0" applyFont="1" applyBorder="1" applyAlignment="1">
      <alignment horizontal="right" vertical="center" wrapText="1"/>
    </xf>
    <xf numFmtId="0" fontId="1" fillId="0" borderId="2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/>
    <xf numFmtId="2" fontId="2" fillId="0" borderId="1" xfId="0" applyNumberFormat="1" applyFont="1" applyFill="1" applyBorder="1" applyAlignment="1">
      <alignment horizontal="center" vertical="center" textRotation="90" wrapText="1"/>
    </xf>
    <xf numFmtId="0" fontId="0" fillId="0" borderId="1" xfId="0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16"/>
  <sheetViews>
    <sheetView tabSelected="1" workbookViewId="0">
      <selection activeCell="K19" sqref="K19"/>
    </sheetView>
  </sheetViews>
  <sheetFormatPr defaultRowHeight="12.75"/>
  <cols>
    <col min="1" max="1" width="4.28515625" customWidth="1"/>
    <col min="2" max="2" width="18.85546875" style="4" customWidth="1"/>
    <col min="3" max="3" width="7.28515625" customWidth="1"/>
    <col min="4" max="4" width="6.5703125" style="12" customWidth="1"/>
    <col min="5" max="5" width="12.5703125" style="14" customWidth="1"/>
    <col min="6" max="6" width="12.140625" customWidth="1"/>
    <col min="7" max="7" width="9.85546875" customWidth="1"/>
    <col min="8" max="8" width="10.140625" style="11" customWidth="1"/>
    <col min="9" max="9" width="8.28515625" style="11" customWidth="1"/>
    <col min="10" max="10" width="6.85546875" style="11" customWidth="1"/>
    <col min="11" max="11" width="13.28515625" style="11" customWidth="1"/>
    <col min="12" max="12" width="10" style="11" customWidth="1"/>
    <col min="13" max="13" width="17" customWidth="1"/>
    <col min="14" max="14" width="15.5703125" customWidth="1"/>
    <col min="20" max="20" width="12.7109375" customWidth="1"/>
  </cols>
  <sheetData>
    <row r="1" spans="1:20" ht="23.25" customHeight="1">
      <c r="A1" s="32" t="s">
        <v>17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</row>
    <row r="2" spans="1:20">
      <c r="A2" s="35" t="s">
        <v>18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</row>
    <row r="3" spans="1:20" ht="74.25" customHeight="1">
      <c r="A3" s="28" t="s">
        <v>0</v>
      </c>
      <c r="B3" s="29" t="s">
        <v>13</v>
      </c>
      <c r="C3" s="30" t="s">
        <v>1</v>
      </c>
      <c r="D3" s="30" t="s">
        <v>14</v>
      </c>
      <c r="E3" s="31" t="s">
        <v>15</v>
      </c>
      <c r="F3" s="31"/>
      <c r="G3" s="31"/>
      <c r="H3" s="38" t="s">
        <v>6</v>
      </c>
      <c r="I3" s="39"/>
      <c r="J3" s="39"/>
      <c r="K3" s="36" t="s">
        <v>7</v>
      </c>
      <c r="L3" s="37"/>
      <c r="M3" s="37"/>
    </row>
    <row r="4" spans="1:20" ht="129.75" customHeight="1">
      <c r="A4" s="28"/>
      <c r="B4" s="29"/>
      <c r="C4" s="30"/>
      <c r="D4" s="30"/>
      <c r="E4" s="23" t="s">
        <v>19</v>
      </c>
      <c r="F4" s="23" t="s">
        <v>20</v>
      </c>
      <c r="G4" s="23" t="s">
        <v>21</v>
      </c>
      <c r="H4" s="24" t="s">
        <v>3</v>
      </c>
      <c r="I4" s="24" t="s">
        <v>2</v>
      </c>
      <c r="J4" s="24" t="s">
        <v>5</v>
      </c>
      <c r="K4" s="24" t="s">
        <v>4</v>
      </c>
      <c r="L4" s="24" t="s">
        <v>8</v>
      </c>
      <c r="M4" s="25" t="s">
        <v>9</v>
      </c>
      <c r="T4" s="22"/>
    </row>
    <row r="5" spans="1:20" ht="48" customHeight="1">
      <c r="A5" s="28">
        <v>1</v>
      </c>
      <c r="B5" s="27" t="s">
        <v>23</v>
      </c>
      <c r="C5" s="30" t="s">
        <v>24</v>
      </c>
      <c r="D5" s="30">
        <v>1</v>
      </c>
      <c r="E5" s="7">
        <v>44000</v>
      </c>
      <c r="F5" s="7">
        <v>42300</v>
      </c>
      <c r="G5" s="7">
        <v>41100</v>
      </c>
      <c r="H5" s="17">
        <f t="shared" ref="H5" si="0">AVERAGE(E5:G5)</f>
        <v>42466.666666666664</v>
      </c>
      <c r="I5" s="6">
        <f t="shared" ref="I5" si="1">SQRT(((SUM((POWER(G5-H5,2)),(POWER(F5-H5,2)),(POWER(E5-H5,2)),))/(3-1)))</f>
        <v>1457.1661996262931</v>
      </c>
      <c r="J5" s="6">
        <f t="shared" ref="J5" si="2">I5/H5*100</f>
        <v>3.4313175815375816</v>
      </c>
      <c r="K5" s="7">
        <f t="shared" ref="K5" si="3">((D5/3)*(SUM(E5:G5)))</f>
        <v>42466.666666666664</v>
      </c>
      <c r="L5" s="26">
        <f>ROUND(H5,2)</f>
        <v>42466.67</v>
      </c>
      <c r="M5" s="1">
        <f>SUM(L5*D5)</f>
        <v>42466.67</v>
      </c>
      <c r="T5" s="22"/>
    </row>
    <row r="6" spans="1:20" ht="48" customHeight="1">
      <c r="A6" s="28">
        <v>2</v>
      </c>
      <c r="B6" s="27" t="s">
        <v>22</v>
      </c>
      <c r="C6" s="30" t="s">
        <v>16</v>
      </c>
      <c r="D6" s="30">
        <v>1</v>
      </c>
      <c r="E6" s="7">
        <v>8000</v>
      </c>
      <c r="F6" s="7">
        <v>7900</v>
      </c>
      <c r="G6" s="7">
        <v>7870</v>
      </c>
      <c r="H6" s="17">
        <f t="shared" ref="H6" si="4">AVERAGE(E6:G6)</f>
        <v>7923.333333333333</v>
      </c>
      <c r="I6" s="6">
        <f t="shared" ref="I6" si="5">SQRT(((SUM((POWER(G6-H6,2)),(POWER(F6-H6,2)),(POWER(E6-H6,2)),))/(3-1)))</f>
        <v>68.068592855540459</v>
      </c>
      <c r="J6" s="6">
        <f t="shared" ref="J6" si="6">I6/H6*100</f>
        <v>0.85909035997737226</v>
      </c>
      <c r="K6" s="7">
        <f t="shared" ref="K6" si="7">((D6/3)*(SUM(E6:G6)))</f>
        <v>7923.333333333333</v>
      </c>
      <c r="L6" s="26">
        <f t="shared" ref="L6" si="8">ROUND(H6,2)</f>
        <v>7923.33</v>
      </c>
      <c r="M6" s="1">
        <f t="shared" ref="M6" si="9">SUM(L6*D6)</f>
        <v>7923.33</v>
      </c>
      <c r="T6" s="22"/>
    </row>
    <row r="7" spans="1:20">
      <c r="A7" s="19"/>
      <c r="B7" s="20"/>
      <c r="C7" s="20"/>
      <c r="D7" s="19"/>
      <c r="E7" s="21">
        <f>D5*E5+D6*E6</f>
        <v>52000</v>
      </c>
      <c r="F7" s="21">
        <f>D5*F5+D6*F6</f>
        <v>50200</v>
      </c>
      <c r="G7" s="21">
        <f>D5*G5+D6*G6</f>
        <v>48970</v>
      </c>
      <c r="H7" s="20"/>
      <c r="I7" s="20"/>
      <c r="J7" s="19"/>
      <c r="K7" s="20"/>
      <c r="L7" s="20"/>
      <c r="M7" s="16">
        <f>SUM(M5:M6)</f>
        <v>50390</v>
      </c>
    </row>
    <row r="8" spans="1:20" ht="12.6" customHeight="1">
      <c r="A8" s="34" t="s">
        <v>10</v>
      </c>
      <c r="B8" s="34"/>
      <c r="C8" s="34"/>
      <c r="D8" s="34"/>
      <c r="E8" s="34"/>
      <c r="F8" s="34"/>
      <c r="G8" s="34"/>
      <c r="H8" s="8">
        <f>M7</f>
        <v>50390</v>
      </c>
      <c r="I8" s="9" t="s">
        <v>11</v>
      </c>
      <c r="J8" s="9"/>
      <c r="K8" s="9"/>
      <c r="L8" s="9"/>
    </row>
    <row r="9" spans="1:20">
      <c r="A9" s="3" t="s">
        <v>12</v>
      </c>
      <c r="B9" s="5"/>
      <c r="C9" s="3"/>
      <c r="D9" s="13"/>
      <c r="E9" s="15"/>
      <c r="F9" s="3"/>
      <c r="G9" s="3"/>
      <c r="H9" s="10"/>
      <c r="I9" s="10"/>
      <c r="J9" s="10"/>
      <c r="K9" s="10"/>
      <c r="L9" s="10"/>
    </row>
    <row r="12" spans="1:20" ht="58.5" customHeight="1">
      <c r="B12" s="41" t="s">
        <v>25</v>
      </c>
      <c r="C12" s="40"/>
      <c r="D12" s="40"/>
      <c r="E12" s="40"/>
      <c r="F12" s="40"/>
      <c r="G12" s="40"/>
      <c r="H12" s="40"/>
      <c r="I12" s="40"/>
      <c r="J12" s="40"/>
      <c r="K12" s="40"/>
      <c r="L12" s="40"/>
      <c r="M12" s="40"/>
    </row>
    <row r="13" spans="1:20" ht="14.25" customHeight="1">
      <c r="B13" s="40"/>
      <c r="C13" s="40"/>
      <c r="D13" s="40"/>
      <c r="E13" s="40"/>
      <c r="F13" s="40"/>
      <c r="G13" s="40"/>
      <c r="H13" s="40"/>
      <c r="I13" s="40"/>
      <c r="J13" s="40"/>
      <c r="K13" s="40"/>
      <c r="L13" s="40"/>
      <c r="M13" s="40"/>
      <c r="N13" s="2"/>
    </row>
    <row r="14" spans="1:20" ht="14.25">
      <c r="B14" s="18"/>
    </row>
    <row r="15" spans="1:20" ht="9.75" customHeight="1"/>
    <row r="16" spans="1:20" hidden="1"/>
  </sheetData>
  <mergeCells count="7">
    <mergeCell ref="B12:M12"/>
    <mergeCell ref="B13:M13"/>
    <mergeCell ref="A1:M1"/>
    <mergeCell ref="A8:G8"/>
    <mergeCell ref="A2:M2"/>
    <mergeCell ref="K3:M3"/>
    <mergeCell ref="H3:J3"/>
  </mergeCells>
  <phoneticPr fontId="0" type="noConversion"/>
  <pageMargins left="0.74803149606299213" right="0.35433070866141736" top="0.78740157480314965" bottom="0.39370078740157483" header="0.11811023622047245" footer="0.1181102362204724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НМЦ общая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kanc3</cp:lastModifiedBy>
  <cp:lastPrinted>2026-07-27T09:50:08Z</cp:lastPrinted>
  <dcterms:created xsi:type="dcterms:W3CDTF">1996-10-08T23:32:33Z</dcterms:created>
  <dcterms:modified xsi:type="dcterms:W3CDTF">2026-07-27T09:50:11Z</dcterms:modified>
</cp:coreProperties>
</file>