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6. Июнь\Оказание услуг по лаб.исследованиям (врач-эпидемиолог Васильева Н.Р.)\"/>
    </mc:Choice>
  </mc:AlternateContent>
  <bookViews>
    <workbookView xWindow="1815" yWindow="2520" windowWidth="21600" windowHeight="11385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3" l="1"/>
  <c r="O9" i="3"/>
  <c r="O10" i="3"/>
  <c r="O11" i="3"/>
  <c r="O12" i="3"/>
  <c r="O8" i="3"/>
  <c r="N11" i="3" l="1"/>
  <c r="M11" i="3"/>
  <c r="K11" i="3"/>
  <c r="J11" i="3"/>
  <c r="I11" i="3"/>
  <c r="N10" i="3"/>
  <c r="M10" i="3"/>
  <c r="K10" i="3"/>
  <c r="J10" i="3"/>
  <c r="I10" i="3"/>
  <c r="N9" i="3"/>
  <c r="M9" i="3"/>
  <c r="K9" i="3"/>
  <c r="J9" i="3"/>
  <c r="I9" i="3"/>
  <c r="L11" i="3" l="1"/>
  <c r="L10" i="3"/>
  <c r="L9" i="3"/>
  <c r="N8" i="3"/>
  <c r="M8" i="3"/>
  <c r="K8" i="3"/>
  <c r="J8" i="3"/>
  <c r="I8" i="3"/>
  <c r="L8" i="3" l="1"/>
  <c r="N12" i="3"/>
  <c r="I12" i="3" l="1"/>
  <c r="J12" i="3"/>
  <c r="K12" i="3"/>
  <c r="M12" i="3"/>
  <c r="L12" i="3" l="1"/>
</calcChain>
</file>

<file path=xl/sharedStrings.xml><?xml version="1.0" encoding="utf-8"?>
<sst xmlns="http://schemas.openxmlformats.org/spreadsheetml/2006/main" count="42" uniqueCount="34">
  <si>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</si>
  <si>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</si>
  <si>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</si>
  <si>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</si>
  <si>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</si>
  <si>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</si>
  <si>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</si>
  <si>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</si>
  <si>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</si>
  <si>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</si>
  <si>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</si>
  <si>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</si>
  <si>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</si>
  <si>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</si>
  <si>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</si>
  <si>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</si>
  <si>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</si>
  <si>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</si>
  <si>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</si>
  <si>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</si>
  <si>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</si>
  <si>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</si>
  <si>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</si>
  <si>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Код по ОКПД2</t>
  </si>
  <si>
    <t>Отбор проб материалов и изделий медицинского назначения на санитарно-бактериологические исследования (1 проба)</t>
  </si>
  <si>
    <t>Бактериологический контроль работы низкотемпературных плазменных стерилизаторов (один тест)</t>
  </si>
  <si>
    <t>Бактериологический контроль работы воздушных стерилизаторов (один тест)</t>
  </si>
  <si>
    <t>Бактериологический контроль работы паровых стерилизаторов (один тест)</t>
  </si>
  <si>
    <t>Бактериологический контроль работы дезинфекционных камер по паровому и паровоздушному методам (микобактерии штамм В5), один тест</t>
  </si>
  <si>
    <t>71.20.11.190</t>
  </si>
  <si>
    <t>https://soutprof.ru/?utm_source=yandex&amp;utm_medium=cpc&amp;utm_campaign=710403406&amp;utm_content=1911700527322990931&amp;utm_term=---autotargeting&amp;region=2&amp;region_name=Санкт-Петербург.desktop.Санкт-Петербург.205757091318.none&amp;block=premium.2&amp;source=search.none&amp;etext=2202.0MX2o7HOPZSUgBL0awlc-EbPESEVai3hZGMBnSyuXLe0-iots2LWSJZdJaOuVox4RXI_DzhJneLoNy9uI60zdJx5tn0Q_2uJ6rpi-qzJHl9TTqpemNiDqPOhHqnTdQSsu4utbu8yCincMefN-MwmnWl1bnByY3N4c3h4b2x0bWk.f6d9d8518a9c033e4aae04c56ad30fc4e6ebefc4&amp;yclid=8601706097938792447#cena</t>
  </si>
  <si>
    <t>https://proecolab.ru/proizvodstvenniy-kontrol/</t>
  </si>
  <si>
    <t>Обоснование начальной (максимальной) цены контракта, 
начальной цены единицы товара (НЦЕ) на оказание услуг по лабораторным исследованиям в рамках производственного контроля для нужд ФГБУ «СПб НИИФ» Минздрава России в 2026 году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</si>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</sst>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Excel Built-in Normal" xfId="1"/>
    <cellStyle name="Гиперссылка" xfId="2" builtinId="8"/>
    <cellStyle name="Обычный" xfId="0" builtinId="0"/>
  </cellStyles>
  <dxfs count="1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74543</xdr:colOff>
      <xdr:row>3</xdr:row>
      <xdr:rowOff>115957</xdr:rowOff>
    </xdr:from>
    <xdr:to>
      <xdr:col>3</xdr:col>
      <xdr:colOff>676965</xdr:colOff>
      <xdr:row>3</xdr:row>
      <xdr:rowOff>735717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5391" y="246821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ecolab.ru/proizvodstvenniy-kontro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A7" zoomScaleNormal="100" workbookViewId="0">
      <selection activeCell="B12" sqref="B12"/>
    </sheetView>
  </sheetViews>
  <sheetFormatPr defaultRowHeight="15" x14ac:dyDescent="0.25"/>
  <cols>
    <col min="2" max="2" width="45.42578125" customWidth="1"/>
    <col min="3" max="3" width="15.140625" customWidth="1"/>
    <col min="4" max="4" width="10.5703125" customWidth="1"/>
    <col min="5" max="5" width="13.42578125" customWidth="1"/>
    <col min="6" max="6" width="17.42578125" customWidth="1"/>
    <col min="7" max="7" width="42.4257812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20.5703125" customWidth="1"/>
  </cols>
  <sheetData>
    <row r="1" spans="1:15" ht="36" customHeight="1" x14ac:dyDescent="0.25">
      <c r="A1" s="19" t="s">
        <v>9</v>
      </c>
      <c r="B1" s="19"/>
      <c r="C1" s="20" t="s">
        <v>10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47.25" customHeight="1" x14ac:dyDescent="0.25">
      <c r="A2" s="19" t="s">
        <v>21</v>
      </c>
      <c r="B2" s="19"/>
      <c r="C2" s="21" t="s">
        <v>22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55.5" customHeight="1" x14ac:dyDescent="0.25">
      <c r="A3" s="19" t="s">
        <v>11</v>
      </c>
      <c r="B3" s="19"/>
      <c r="C3" s="21" t="s">
        <v>12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24.5" customHeight="1" x14ac:dyDescent="0.25">
      <c r="A4" s="19" t="s">
        <v>19</v>
      </c>
      <c r="B4" s="19"/>
      <c r="C4" s="22" t="s">
        <v>17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39.75" customHeight="1" x14ac:dyDescent="0.25">
      <c r="A5" s="23" t="s">
        <v>32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48.75" customHeight="1" x14ac:dyDescent="0.25">
      <c r="A6" s="27" t="s">
        <v>1</v>
      </c>
      <c r="B6" s="28" t="s">
        <v>2</v>
      </c>
      <c r="C6" s="28" t="s">
        <v>23</v>
      </c>
      <c r="D6" s="28" t="s">
        <v>3</v>
      </c>
      <c r="E6" s="28" t="s">
        <v>15</v>
      </c>
      <c r="F6" s="28" t="s">
        <v>8</v>
      </c>
      <c r="G6" s="28"/>
      <c r="H6" s="28"/>
      <c r="I6" s="29" t="s">
        <v>4</v>
      </c>
      <c r="J6" s="24" t="s">
        <v>5</v>
      </c>
      <c r="K6" s="24"/>
      <c r="L6" s="24"/>
      <c r="M6" s="24" t="s">
        <v>14</v>
      </c>
      <c r="N6" s="25" t="s">
        <v>20</v>
      </c>
      <c r="O6" s="26" t="s">
        <v>16</v>
      </c>
    </row>
    <row r="7" spans="1:15" ht="256.5" customHeight="1" x14ac:dyDescent="0.25">
      <c r="A7" s="27"/>
      <c r="B7" s="28"/>
      <c r="C7" s="28"/>
      <c r="D7" s="28"/>
      <c r="E7" s="28"/>
      <c r="F7" s="7" t="s">
        <v>6</v>
      </c>
      <c r="G7" s="11" t="s">
        <v>30</v>
      </c>
      <c r="H7" s="11" t="s">
        <v>31</v>
      </c>
      <c r="I7" s="28"/>
      <c r="J7" s="6" t="s">
        <v>13</v>
      </c>
      <c r="K7" s="7" t="s">
        <v>0</v>
      </c>
      <c r="L7" s="1" t="s">
        <v>7</v>
      </c>
      <c r="M7" s="24"/>
      <c r="N7" s="25"/>
      <c r="O7" s="26"/>
    </row>
    <row r="8" spans="1:15" ht="38.25" x14ac:dyDescent="0.25">
      <c r="A8" s="10">
        <v>1</v>
      </c>
      <c r="B8" s="15" t="s">
        <v>24</v>
      </c>
      <c r="C8" s="8" t="s">
        <v>29</v>
      </c>
      <c r="D8" s="8" t="s">
        <v>33</v>
      </c>
      <c r="E8" s="8">
        <v>4</v>
      </c>
      <c r="F8" s="12">
        <v>945.5</v>
      </c>
      <c r="G8" s="4">
        <v>985</v>
      </c>
      <c r="H8" s="4">
        <v>987</v>
      </c>
      <c r="I8" s="2">
        <f t="shared" ref="I8" si="0">COUNT(F8:H8)</f>
        <v>3</v>
      </c>
      <c r="J8" s="2">
        <f t="shared" ref="J8" si="1">IF(ISERR(AVERAGE(F8:H8)),"",AVERAGE(F8:H8))</f>
        <v>972.5</v>
      </c>
      <c r="K8" s="2">
        <f t="shared" ref="K8" si="2">IF(ISERR(STDEV(F8:H8)),"",STDEV(F8:H8))</f>
        <v>23.4</v>
      </c>
      <c r="L8" s="3">
        <f t="shared" ref="L8" si="3">IF(ISERR(K8/J8),"",K8/J8)</f>
        <v>2.4E-2</v>
      </c>
      <c r="M8" s="4">
        <f t="shared" ref="M8" si="4">AVERAGE(F8:H8)</f>
        <v>972.5</v>
      </c>
      <c r="N8" s="4">
        <f>F8</f>
        <v>945.5</v>
      </c>
      <c r="O8" s="4">
        <f>N8*E8</f>
        <v>3782</v>
      </c>
    </row>
    <row r="9" spans="1:15" ht="25.5" x14ac:dyDescent="0.25">
      <c r="A9" s="14">
        <v>2</v>
      </c>
      <c r="B9" s="15" t="s">
        <v>26</v>
      </c>
      <c r="C9" s="8" t="s">
        <v>29</v>
      </c>
      <c r="D9" s="8" t="s">
        <v>33</v>
      </c>
      <c r="E9" s="8">
        <v>76</v>
      </c>
      <c r="F9" s="12">
        <v>382.26</v>
      </c>
      <c r="G9" s="4">
        <v>420</v>
      </c>
      <c r="H9" s="4">
        <v>502</v>
      </c>
      <c r="I9" s="2">
        <f t="shared" ref="I9:I10" si="5">COUNT(F9:H9)</f>
        <v>3</v>
      </c>
      <c r="J9" s="2">
        <f t="shared" ref="J9:J10" si="6">IF(ISERR(AVERAGE(F9:H9)),"",AVERAGE(F9:H9))</f>
        <v>434.75</v>
      </c>
      <c r="K9" s="2">
        <f t="shared" ref="K9:K10" si="7">IF(ISERR(STDEV(F9:H9)),"",STDEV(F9:H9))</f>
        <v>61.22</v>
      </c>
      <c r="L9" s="3">
        <f t="shared" ref="L9:L10" si="8">IF(ISERR(K9/J9),"",K9/J9)</f>
        <v>0.14099999999999999</v>
      </c>
      <c r="M9" s="4">
        <f t="shared" ref="M9:M10" si="9">AVERAGE(F9:H9)</f>
        <v>434.75</v>
      </c>
      <c r="N9" s="4">
        <f>F9</f>
        <v>382.26</v>
      </c>
      <c r="O9" s="4">
        <f t="shared" ref="O9:O12" si="10">N9*E9</f>
        <v>29051.759999999998</v>
      </c>
    </row>
    <row r="10" spans="1:15" ht="25.5" x14ac:dyDescent="0.25">
      <c r="A10" s="14">
        <v>3</v>
      </c>
      <c r="B10" s="15" t="s">
        <v>27</v>
      </c>
      <c r="C10" s="8" t="s">
        <v>29</v>
      </c>
      <c r="D10" s="8" t="s">
        <v>33</v>
      </c>
      <c r="E10" s="8">
        <v>192</v>
      </c>
      <c r="F10" s="12">
        <v>380.24</v>
      </c>
      <c r="G10" s="4">
        <v>420</v>
      </c>
      <c r="H10" s="4">
        <v>502</v>
      </c>
      <c r="I10" s="2">
        <f t="shared" si="5"/>
        <v>3</v>
      </c>
      <c r="J10" s="2">
        <f t="shared" si="6"/>
        <v>434.08</v>
      </c>
      <c r="K10" s="2">
        <f t="shared" si="7"/>
        <v>62.09</v>
      </c>
      <c r="L10" s="3">
        <f t="shared" si="8"/>
        <v>0.14299999999999999</v>
      </c>
      <c r="M10" s="4">
        <f t="shared" si="9"/>
        <v>434.08</v>
      </c>
      <c r="N10" s="4">
        <f>F10</f>
        <v>380.24</v>
      </c>
      <c r="O10" s="4">
        <f t="shared" si="10"/>
        <v>73006.080000000002</v>
      </c>
    </row>
    <row r="11" spans="1:15" ht="38.25" x14ac:dyDescent="0.25">
      <c r="A11" s="14">
        <v>4</v>
      </c>
      <c r="B11" s="15" t="s">
        <v>25</v>
      </c>
      <c r="C11" s="8" t="s">
        <v>29</v>
      </c>
      <c r="D11" s="8" t="s">
        <v>33</v>
      </c>
      <c r="E11" s="8">
        <v>36</v>
      </c>
      <c r="F11" s="12">
        <v>450.39</v>
      </c>
      <c r="G11" s="4">
        <v>510</v>
      </c>
      <c r="H11" s="4">
        <v>525</v>
      </c>
      <c r="I11" s="2">
        <f t="shared" ref="I11" si="11">COUNT(F11:H11)</f>
        <v>3</v>
      </c>
      <c r="J11" s="2">
        <f t="shared" ref="J11" si="12">IF(ISERR(AVERAGE(F11:H11)),"",AVERAGE(F11:H11))</f>
        <v>495.13</v>
      </c>
      <c r="K11" s="2">
        <f t="shared" ref="K11" si="13">IF(ISERR(STDEV(F11:H11)),"",STDEV(F11:H11))</f>
        <v>39.47</v>
      </c>
      <c r="L11" s="3">
        <f t="shared" ref="L11" si="14">IF(ISERR(K11/J11),"",K11/J11)</f>
        <v>0.08</v>
      </c>
      <c r="M11" s="4">
        <f t="shared" ref="M11" si="15">AVERAGE(F11:H11)</f>
        <v>495.13</v>
      </c>
      <c r="N11" s="4">
        <f>F11</f>
        <v>450.39</v>
      </c>
      <c r="O11" s="4">
        <f t="shared" si="10"/>
        <v>16214.04</v>
      </c>
    </row>
    <row r="12" spans="1:15" ht="51" x14ac:dyDescent="0.25">
      <c r="A12" s="9">
        <v>5</v>
      </c>
      <c r="B12" s="13" t="s">
        <v>28</v>
      </c>
      <c r="C12" s="8" t="s">
        <v>29</v>
      </c>
      <c r="D12" s="8" t="s">
        <v>33</v>
      </c>
      <c r="E12" s="8">
        <v>64</v>
      </c>
      <c r="F12" s="12">
        <v>383.29</v>
      </c>
      <c r="G12" s="4">
        <v>420</v>
      </c>
      <c r="H12" s="4">
        <v>440</v>
      </c>
      <c r="I12" s="2">
        <f t="shared" ref="I12" si="16">COUNT(F12:H12)</f>
        <v>3</v>
      </c>
      <c r="J12" s="2">
        <f t="shared" ref="J12" si="17">IF(ISERR(AVERAGE(F12:H12)),"",AVERAGE(F12:H12))</f>
        <v>414.43</v>
      </c>
      <c r="K12" s="2">
        <f t="shared" ref="K12" si="18">IF(ISERR(STDEV(F12:H12)),"",STDEV(F12:H12))</f>
        <v>28.76</v>
      </c>
      <c r="L12" s="3">
        <f t="shared" ref="L12" si="19">IF(ISERR(K12/J12),"",K12/J12)</f>
        <v>6.9000000000000006E-2</v>
      </c>
      <c r="M12" s="4">
        <f t="shared" ref="M12" si="20">AVERAGE(F12:H12)</f>
        <v>414.43</v>
      </c>
      <c r="N12" s="4">
        <f>F12</f>
        <v>383.29</v>
      </c>
      <c r="O12" s="4">
        <f t="shared" si="10"/>
        <v>24530.560000000001</v>
      </c>
    </row>
    <row r="13" spans="1:15" ht="23.25" customHeight="1" x14ac:dyDescent="0.25">
      <c r="A13" s="16" t="s">
        <v>18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  <c r="O13" s="4">
        <f>SUM(O8:O12)</f>
        <v>146584.44</v>
      </c>
    </row>
    <row r="14" spans="1:1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</sheetData>
  <mergeCells count="21">
    <mergeCell ref="B6:B7"/>
    <mergeCell ref="D6:D7"/>
    <mergeCell ref="E6:E7"/>
    <mergeCell ref="F6:H6"/>
    <mergeCell ref="I6:I7"/>
    <mergeCell ref="A13:N13"/>
    <mergeCell ref="A4:B4"/>
    <mergeCell ref="A1:B1"/>
    <mergeCell ref="A2:B2"/>
    <mergeCell ref="A3:B3"/>
    <mergeCell ref="C1:O1"/>
    <mergeCell ref="C2:O2"/>
    <mergeCell ref="C3:O3"/>
    <mergeCell ref="C4:O4"/>
    <mergeCell ref="A5:O5"/>
    <mergeCell ref="M6:M7"/>
    <mergeCell ref="N6:N7"/>
    <mergeCell ref="O6:O7"/>
    <mergeCell ref="A6:A7"/>
    <mergeCell ref="J6:L6"/>
    <mergeCell ref="C6:C7"/>
  </mergeCells>
  <phoneticPr fontId="5" type="noConversion"/>
  <conditionalFormatting sqref="L12">
    <cfRule type="cellIs" dxfId="14" priority="31" stopIfTrue="1" operator="greaterThanOrEqual">
      <formula>0.33</formula>
    </cfRule>
    <cfRule type="cellIs" dxfId="13" priority="32" stopIfTrue="1" operator="greaterThanOrEqual">
      <formula>0.33</formula>
    </cfRule>
    <cfRule type="cellIs" dxfId="12" priority="33" stopIfTrue="1" operator="between">
      <formula>33</formula>
      <formula>100</formula>
    </cfRule>
  </conditionalFormatting>
  <conditionalFormatting sqref="L8">
    <cfRule type="cellIs" dxfId="11" priority="10" stopIfTrue="1" operator="greaterThanOrEqual">
      <formula>0.33</formula>
    </cfRule>
    <cfRule type="cellIs" dxfId="10" priority="11" stopIfTrue="1" operator="greaterThanOrEqual">
      <formula>0.33</formula>
    </cfRule>
    <cfRule type="cellIs" dxfId="9" priority="12" stopIfTrue="1" operator="between">
      <formula>33</formula>
      <formula>100</formula>
    </cfRule>
  </conditionalFormatting>
  <conditionalFormatting sqref="L9">
    <cfRule type="cellIs" dxfId="8" priority="7" stopIfTrue="1" operator="greaterThanOrEqual">
      <formula>0.33</formula>
    </cfRule>
    <cfRule type="cellIs" dxfId="7" priority="8" stopIfTrue="1" operator="greaterThanOrEqual">
      <formula>0.33</formula>
    </cfRule>
    <cfRule type="cellIs" dxfId="6" priority="9" stopIfTrue="1" operator="between">
      <formula>33</formula>
      <formula>100</formula>
    </cfRule>
  </conditionalFormatting>
  <conditionalFormatting sqref="L10">
    <cfRule type="cellIs" dxfId="5" priority="4" stopIfTrue="1" operator="greaterThanOrEqual">
      <formula>0.33</formula>
    </cfRule>
    <cfRule type="cellIs" dxfId="4" priority="5" stopIfTrue="1" operator="greaterThanOrEqual">
      <formula>0.33</formula>
    </cfRule>
    <cfRule type="cellIs" dxfId="3" priority="6" stopIfTrue="1" operator="between">
      <formula>33</formula>
      <formula>100</formula>
    </cfRule>
  </conditionalFormatting>
  <conditionalFormatting sqref="L11">
    <cfRule type="cellIs" dxfId="2" priority="1" stopIfTrue="1" operator="greaterThanOrEqual">
      <formula>0.33</formula>
    </cfRule>
    <cfRule type="cellIs" dxfId="1" priority="2" stopIfTrue="1" operator="greaterThanOrEqual">
      <formula>0.33</formula>
    </cfRule>
    <cfRule type="cellIs" dxfId="0" priority="3" stopIfTrue="1" operator="between">
      <formula>33</formula>
      <formula>100</formula>
    </cfRule>
  </conditionalFormatting>
  <hyperlinks>
    <hyperlink ref="G7" display="https://soutprof.ru/?utm_source=yandex&amp;utm_medium=cpc&amp;utm_campaign=710403406&amp;utm_content=1911700527322990931&amp;utm_term=---autotargeting&amp;region=2&amp;region_name=Санкт-Петербург.desktop.Санкт-Петербург.205757091318.none&amp;block=premium.2&amp;source=search.none&amp;etext="/>
    <hyperlink ref="H7" r:id="rId1"/>
  </hyperlinks>
  <pageMargins left="0.7" right="0.7" top="0.75" bottom="0.75" header="0.3" footer="0.3"/>
  <pageSetup paperSize="9" scale="50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2026-06-19T13:48:03Z</cp:lastPrinted>
  <dcterms:created xsi:type="dcterms:W3CDTF">2018-02-08T09:44:50Z</dcterms:created>
  <dcterms:modified xsi:type="dcterms:W3CDTF">2026-06-23T07:44:01Z</dcterms:modified>
</cp:coreProperties>
</file>