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80" windowWidth="15315" windowHeight="8895"/>
  </bookViews>
  <sheets>
    <sheet name="Расчет цены" sheetId="2" r:id="rId1"/>
  </sheets>
  <calcPr calcId="144525"/>
</workbook>
</file>

<file path=xl/calcChain.xml><?xml version="1.0" encoding="utf-8"?>
<calcChain xmlns="http://schemas.openxmlformats.org/spreadsheetml/2006/main">
  <c r="L12" i="2" l="1"/>
  <c r="L11" i="2"/>
  <c r="M11" i="2" s="1"/>
  <c r="J12" i="2"/>
  <c r="J11" i="2"/>
  <c r="I12" i="2"/>
  <c r="I11" i="2"/>
  <c r="K11" i="2" l="1"/>
  <c r="K12" i="2"/>
  <c r="M13" i="2"/>
</calcChain>
</file>

<file path=xl/sharedStrings.xml><?xml version="1.0" encoding="utf-8"?>
<sst xmlns="http://schemas.openxmlformats.org/spreadsheetml/2006/main" count="40" uniqueCount="32">
  <si>
    <t>№</t>
  </si>
  <si>
    <t>Ед. изм</t>
  </si>
  <si>
    <t>Наименование предмета контракта</t>
  </si>
  <si>
    <t>Кол-во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</si>
  <si>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</si>
  <si>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</si>
  <si>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 xml:space="preserve">Средняя арифметическая цена за единицу     &lt;ц&gt; </t>
  </si>
  <si>
    <t>Однородность совокупности значений выявленных цен, используемых в расчете Н(М)ЦК, ЦКЕП</t>
  </si>
  <si>
    <t>Коммерческие предложения, данные реестра контрактов (руб./ед.изм.)</t>
  </si>
  <si>
    <t>Основные характеристики объекта закупки</t>
  </si>
  <si>
    <t>Используемый метод определения НМЦК с обоснованием</t>
  </si>
  <si>
    <t>Расчет НМЦК</t>
  </si>
  <si>
    <t>Дата подготовки обоснования НМЦК</t>
  </si>
  <si>
    <t>Метод сопоставимых рыночных цен (анализ рынка) - выбран как приоритетный в соответствии с п. 6 ст. 22 Федерального закона от 05.04.2013 № 44-ФЗ "О контрактной системе в сфере закупок товароы, работ, услуг для обеспечения государственных и муниципальных нужд"</t>
  </si>
  <si>
    <t xml:space="preserve"> Поставщик №1</t>
  </si>
  <si>
    <t>Поставщик №2</t>
  </si>
  <si>
    <t>Поставщик № 3</t>
  </si>
  <si>
    <t>Н(М)ЦК, ЦКЕП, определяемая методом сопоставимых рыночных цен (анализа рынка)</t>
  </si>
  <si>
    <t>Цена за еденицу принятая Заказчиком (руб.)</t>
  </si>
  <si>
    <t>Н(М)ЦК, ЦКЕП контракта, принятая Заказчиком (руб.)</t>
  </si>
  <si>
    <t>Контрактный управляющий</t>
  </si>
  <si>
    <t>___________</t>
  </si>
  <si>
    <t>ИТОГО</t>
  </si>
  <si>
    <t>х</t>
  </si>
  <si>
    <t>И.Е.Павлов</t>
  </si>
  <si>
    <t>кг</t>
  </si>
  <si>
    <t>Электроды с покрытием (3мм)</t>
  </si>
  <si>
    <t>Электроды с покрытием (4мм)</t>
  </si>
  <si>
    <t>Обоснование начальной (максимальной) цены контракта на поставку электродов с покрытием для нужд ФКП образовательного учреждения № 54</t>
  </si>
  <si>
    <t>электроды с покрытием (Приложение № 2)</t>
  </si>
  <si>
    <r>
      <t xml:space="preserve">Расчет выполнен в соответствии с методическими рекомендациями. НМЦК составляет </t>
    </r>
    <r>
      <rPr>
        <b/>
        <sz val="9"/>
        <color rgb="FFFF0000"/>
        <rFont val="Times New Roman"/>
        <family val="1"/>
        <charset val="204"/>
      </rPr>
      <t>26 391 руб. 40 коп.</t>
    </r>
  </si>
  <si>
    <r>
      <t xml:space="preserve">Данные потенциальныхпоставщиками приведены с учетом всех налогов, сборов и других обязательных платежей, расходов на доставку товара, погрузочно-разгрузочные работы, установку оборудования. Для принятия решения по выбору начальной (максимальной) цены Заказчик руководствовался принципом результативности и эффективности использования бюджетных средств, регламентируемым ст. 34  Бюджетного кодекса РФ, обязывающей участников бюджетного процесса при исполнении бюджетных обязательств исходить из необходимости достижения заданных результатов с использованием наименьшего объема бюджетных средств. На основании вышеизложенного и с учетом необходимости  доставки и выполнения погрузочно-разгрузочных работ. Заказчиком в качестве начальной (максимальной) цены контракта принята минимальная цена из предложенных коммерческих предложений в размере </t>
    </r>
    <r>
      <rPr>
        <b/>
        <sz val="10"/>
        <color rgb="FFFF0000"/>
        <rFont val="Times New Roman"/>
        <family val="1"/>
        <charset val="204"/>
      </rPr>
      <t xml:space="preserve">26 391 руб. 40 коп. 
</t>
    </r>
    <r>
      <rPr>
        <sz val="10"/>
        <rFont val="Times New Roman"/>
        <family val="1"/>
        <charset val="204"/>
      </rPr>
      <t xml:space="preserve">
Общий коэффициент вариации, рассчитанный в таблице 1 по данным позициям, не превышает 33%. Следовательно, совокупность цен принимается однородной.
Статья расходов КБК – </t>
    </r>
    <r>
      <rPr>
        <b/>
        <sz val="10"/>
        <color rgb="FFFF0000"/>
        <rFont val="Times New Roman"/>
        <family val="1"/>
        <charset val="204"/>
      </rPr>
      <t>320 0704 424 0690059 244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</si>
</sst>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13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5" fillId="0" borderId="0" xfId="0" applyFont="1" applyAlignment="1">
      <alignment horizontal="center" vertical="top"/>
    </xf>
    <xf numFmtId="0" fontId="5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/>
    <xf numFmtId="164" fontId="2" fillId="0" borderId="7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top" wrapText="1"/>
    </xf>
    <xf numFmtId="0" fontId="9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2" fillId="0" borderId="0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vertical="center"/>
    </xf>
    <xf numFmtId="4" fontId="2" fillId="0" borderId="7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4" fontId="1" fillId="0" borderId="7" xfId="0" applyNumberFormat="1" applyFont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top" wrapText="1"/>
    </xf>
    <xf numFmtId="2" fontId="2" fillId="0" borderId="7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8" fillId="0" borderId="1" xfId="0" applyFont="1" applyFill="1" applyBorder="1" applyAlignment="1">
      <alignment horizontal="left" vertical="center" wrapText="1"/>
    </xf>
    <xf numFmtId="14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9</xdr:row>
      <xdr:rowOff>952500</xdr:rowOff>
    </xdr:from>
    <xdr:to>
      <xdr:col>11</xdr:col>
      <xdr:colOff>0</xdr:colOff>
      <xdr:row>9</xdr:row>
      <xdr:rowOff>1304925</xdr:rowOff>
    </xdr:to>
    <xdr:pic>
      <xdr:nvPicPr>
        <xdr:cNvPr id="23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4181475"/>
          <a:ext cx="9334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9</xdr:row>
      <xdr:rowOff>923925</xdr:rowOff>
    </xdr:from>
    <xdr:to>
      <xdr:col>9</xdr:col>
      <xdr:colOff>1019175</xdr:colOff>
      <xdr:row>9</xdr:row>
      <xdr:rowOff>1362075</xdr:rowOff>
    </xdr:to>
    <xdr:pic>
      <xdr:nvPicPr>
        <xdr:cNvPr id="231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350" y="4152900"/>
          <a:ext cx="10001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zoomScale="73" zoomScaleNormal="73" workbookViewId="0">
      <selection activeCell="C9" sqref="C9:D10"/>
    </sheetView>
  </sheetViews>
  <sheetFormatPr defaultRowHeight="12.75" x14ac:dyDescent="0.2"/>
  <cols>
    <col min="1" max="1" width="3.140625" style="2" customWidth="1"/>
    <col min="2" max="2" width="67.140625" style="2" customWidth="1"/>
    <col min="3" max="3" width="8.5703125" style="2" customWidth="1"/>
    <col min="4" max="4" width="5.85546875" style="2" hidden="1" customWidth="1"/>
    <col min="5" max="5" width="5.140625" style="2" customWidth="1"/>
    <col min="6" max="6" width="11.7109375" style="2" customWidth="1"/>
    <col min="7" max="7" width="10.140625" style="2" customWidth="1"/>
    <col min="8" max="8" width="10.42578125" style="2" customWidth="1"/>
    <col min="9" max="9" width="15.5703125" style="2" customWidth="1"/>
    <col min="10" max="10" width="15.42578125" style="2" customWidth="1"/>
    <col min="11" max="12" width="14.28515625" style="2" customWidth="1"/>
    <col min="13" max="13" width="14.5703125" style="2" customWidth="1"/>
    <col min="14" max="16384" width="9.140625" style="2"/>
  </cols>
  <sheetData>
    <row r="1" spans="1:13" x14ac:dyDescent="0.2">
      <c r="M1" s="7"/>
    </row>
    <row r="2" spans="1:13" ht="39" customHeight="1" x14ac:dyDescent="0.2">
      <c r="A2" s="54" t="s">
        <v>28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3" ht="9.75" customHeight="1" x14ac:dyDescent="0.2">
      <c r="A3" s="6"/>
      <c r="B3" s="8"/>
      <c r="C3" s="9"/>
      <c r="D3" s="9"/>
      <c r="E3" s="9"/>
      <c r="F3" s="8"/>
      <c r="G3" s="8"/>
      <c r="H3" s="8"/>
      <c r="I3" s="8"/>
      <c r="J3" s="8"/>
      <c r="K3" s="8"/>
      <c r="L3" s="8"/>
      <c r="M3" s="8"/>
    </row>
    <row r="4" spans="1:13" ht="15.75" x14ac:dyDescent="0.2">
      <c r="A4" s="6"/>
      <c r="B4" s="12" t="s">
        <v>9</v>
      </c>
      <c r="C4" s="41" t="s">
        <v>29</v>
      </c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1:13" ht="30" customHeight="1" x14ac:dyDescent="0.2">
      <c r="A5" s="6"/>
      <c r="B5" s="12" t="s">
        <v>10</v>
      </c>
      <c r="C5" s="41" t="s">
        <v>13</v>
      </c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1:13" ht="18.75" customHeight="1" x14ac:dyDescent="0.2">
      <c r="A6" s="6"/>
      <c r="B6" s="12" t="s">
        <v>11</v>
      </c>
      <c r="C6" s="41" t="s">
        <v>30</v>
      </c>
      <c r="D6" s="41"/>
      <c r="E6" s="41"/>
      <c r="F6" s="41"/>
      <c r="G6" s="41"/>
      <c r="H6" s="41"/>
      <c r="I6" s="41"/>
      <c r="J6" s="41"/>
      <c r="K6" s="41"/>
      <c r="L6" s="41"/>
      <c r="M6" s="41"/>
    </row>
    <row r="7" spans="1:13" ht="17.25" customHeight="1" x14ac:dyDescent="0.2">
      <c r="A7" s="6"/>
      <c r="B7" s="12" t="s">
        <v>12</v>
      </c>
      <c r="C7" s="42">
        <v>46199</v>
      </c>
      <c r="D7" s="43"/>
      <c r="E7" s="43"/>
      <c r="F7" s="43"/>
      <c r="G7" s="43"/>
      <c r="H7" s="43"/>
      <c r="I7" s="43"/>
      <c r="J7" s="43"/>
      <c r="K7" s="43"/>
      <c r="L7" s="43"/>
      <c r="M7" s="43"/>
    </row>
    <row r="8" spans="1:13" ht="19.5" customHeight="1" x14ac:dyDescent="0.2">
      <c r="A8" s="6"/>
      <c r="B8" s="8"/>
      <c r="C8" s="10"/>
      <c r="D8" s="10"/>
      <c r="E8" s="10"/>
      <c r="F8" s="11"/>
      <c r="G8" s="11"/>
      <c r="H8" s="11"/>
      <c r="I8" s="11"/>
      <c r="J8" s="11"/>
      <c r="K8" s="11"/>
      <c r="L8" s="11"/>
      <c r="M8" s="11"/>
    </row>
    <row r="9" spans="1:13" ht="36" customHeight="1" x14ac:dyDescent="0.2">
      <c r="A9" s="55" t="s">
        <v>0</v>
      </c>
      <c r="B9" s="55" t="s">
        <v>2</v>
      </c>
      <c r="C9" s="44" t="s">
        <v>1</v>
      </c>
      <c r="D9" s="45"/>
      <c r="E9" s="56" t="s">
        <v>3</v>
      </c>
      <c r="F9" s="52" t="s">
        <v>8</v>
      </c>
      <c r="G9" s="53"/>
      <c r="H9" s="53"/>
      <c r="I9" s="58" t="s">
        <v>7</v>
      </c>
      <c r="J9" s="58"/>
      <c r="K9" s="58"/>
      <c r="L9" s="52" t="s">
        <v>17</v>
      </c>
      <c r="M9" s="59"/>
    </row>
    <row r="10" spans="1:13" ht="99" customHeight="1" x14ac:dyDescent="0.2">
      <c r="A10" s="56"/>
      <c r="B10" s="56"/>
      <c r="C10" s="46"/>
      <c r="D10" s="47"/>
      <c r="E10" s="57"/>
      <c r="F10" s="14" t="s">
        <v>14</v>
      </c>
      <c r="G10" s="14" t="s">
        <v>15</v>
      </c>
      <c r="H10" s="29" t="s">
        <v>16</v>
      </c>
      <c r="I10" s="3" t="s">
        <v>6</v>
      </c>
      <c r="J10" s="3" t="s">
        <v>4</v>
      </c>
      <c r="K10" s="4" t="s">
        <v>5</v>
      </c>
      <c r="L10" s="4" t="s">
        <v>18</v>
      </c>
      <c r="M10" s="3" t="s">
        <v>19</v>
      </c>
    </row>
    <row r="11" spans="1:13" s="1" customFormat="1" x14ac:dyDescent="0.25">
      <c r="A11" s="37">
        <v>1</v>
      </c>
      <c r="B11" s="30" t="s">
        <v>26</v>
      </c>
      <c r="C11" s="13" t="s">
        <v>25</v>
      </c>
      <c r="D11" s="26"/>
      <c r="E11" s="17">
        <v>80</v>
      </c>
      <c r="F11" s="32">
        <v>242</v>
      </c>
      <c r="G11" s="32">
        <v>156.72</v>
      </c>
      <c r="H11" s="39">
        <v>152.59</v>
      </c>
      <c r="I11" s="34">
        <f>AVERAGE(F11:H11)</f>
        <v>183.77</v>
      </c>
      <c r="J11" s="17">
        <f>_xlfn.STDEV.S(F11:H11)</f>
        <v>50.470921330999957</v>
      </c>
      <c r="K11" s="17">
        <f>J11/I11*100</f>
        <v>27.464178772922647</v>
      </c>
      <c r="L11" s="34">
        <f>(F11+G11+H11)/3</f>
        <v>183.77</v>
      </c>
      <c r="M11" s="35">
        <f>E11*L11</f>
        <v>14701.6</v>
      </c>
    </row>
    <row r="12" spans="1:13" s="1" customFormat="1" x14ac:dyDescent="0.25">
      <c r="A12" s="37">
        <v>2</v>
      </c>
      <c r="B12" s="31" t="s">
        <v>27</v>
      </c>
      <c r="C12" s="13" t="s">
        <v>25</v>
      </c>
      <c r="D12" s="18"/>
      <c r="E12" s="17">
        <v>60</v>
      </c>
      <c r="F12" s="33">
        <v>258</v>
      </c>
      <c r="G12" s="33">
        <v>154.72</v>
      </c>
      <c r="H12" s="39">
        <v>171.78</v>
      </c>
      <c r="I12" s="34">
        <f>AVERAGE(F12:H12)</f>
        <v>194.83333333333334</v>
      </c>
      <c r="J12" s="17">
        <f>_xlfn.STDEV.S(F12:H12)</f>
        <v>55.364986528792087</v>
      </c>
      <c r="K12" s="17">
        <f>J12/I12*100</f>
        <v>28.416588466445898</v>
      </c>
      <c r="L12" s="34">
        <f>(F12+G12+H12)/3</f>
        <v>194.83333333333334</v>
      </c>
      <c r="M12" s="35">
        <v>11689.8</v>
      </c>
    </row>
    <row r="13" spans="1:13" s="1" customFormat="1" x14ac:dyDescent="0.25">
      <c r="A13" s="5"/>
      <c r="B13" s="27" t="s">
        <v>22</v>
      </c>
      <c r="C13" s="49" t="s">
        <v>23</v>
      </c>
      <c r="D13" s="50"/>
      <c r="E13" s="51"/>
      <c r="F13" s="38" t="s">
        <v>23</v>
      </c>
      <c r="G13" s="38" t="s">
        <v>23</v>
      </c>
      <c r="H13" s="28" t="s">
        <v>23</v>
      </c>
      <c r="I13" s="16" t="s">
        <v>23</v>
      </c>
      <c r="J13" s="18" t="s">
        <v>23</v>
      </c>
      <c r="K13" s="18" t="s">
        <v>23</v>
      </c>
      <c r="L13" s="18" t="s">
        <v>23</v>
      </c>
      <c r="M13" s="36">
        <f>SUM(M11:M12)</f>
        <v>26391.4</v>
      </c>
    </row>
    <row r="14" spans="1:13" s="1" customFormat="1" ht="115.5" customHeight="1" x14ac:dyDescent="0.25">
      <c r="A14" s="48" t="s">
        <v>31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</row>
    <row r="15" spans="1:13" s="1" customFormat="1" x14ac:dyDescent="0.25">
      <c r="A15" s="19"/>
      <c r="B15" s="20"/>
      <c r="C15" s="21"/>
      <c r="D15" s="21"/>
      <c r="E15" s="21"/>
      <c r="F15" s="22"/>
      <c r="G15" s="22"/>
      <c r="H15" s="23"/>
      <c r="I15" s="24"/>
      <c r="J15" s="21"/>
      <c r="K15" s="21"/>
      <c r="L15" s="21"/>
      <c r="M15" s="25"/>
    </row>
    <row r="16" spans="1:13" s="1" customFormat="1" ht="12" customHeight="1" x14ac:dyDescent="0.25">
      <c r="A16" s="19"/>
      <c r="B16" s="20"/>
      <c r="C16" s="21"/>
      <c r="D16" s="21"/>
      <c r="E16" s="21"/>
      <c r="F16" s="22"/>
      <c r="G16" s="22"/>
      <c r="H16" s="23"/>
      <c r="I16" s="24"/>
      <c r="J16" s="21"/>
      <c r="K16" s="21"/>
      <c r="L16" s="21"/>
      <c r="M16" s="25"/>
    </row>
    <row r="17" spans="2:9" x14ac:dyDescent="0.2">
      <c r="B17" s="15" t="s">
        <v>20</v>
      </c>
      <c r="F17" s="15" t="s">
        <v>21</v>
      </c>
      <c r="H17" s="40" t="s">
        <v>24</v>
      </c>
      <c r="I17" s="40"/>
    </row>
  </sheetData>
  <mergeCells count="15">
    <mergeCell ref="A2:M2"/>
    <mergeCell ref="A9:A10"/>
    <mergeCell ref="B9:B10"/>
    <mergeCell ref="E9:E10"/>
    <mergeCell ref="I9:K9"/>
    <mergeCell ref="C5:M5"/>
    <mergeCell ref="L9:M9"/>
    <mergeCell ref="C4:M4"/>
    <mergeCell ref="H17:I17"/>
    <mergeCell ref="C6:M6"/>
    <mergeCell ref="C7:M7"/>
    <mergeCell ref="C9:D10"/>
    <mergeCell ref="A14:M14"/>
    <mergeCell ref="C13:E13"/>
    <mergeCell ref="F9:H9"/>
  </mergeCells>
  <phoneticPr fontId="0" type="noConversion"/>
  <printOptions horizontalCentered="1"/>
  <pageMargins left="0.19685039370078741" right="0.19685039370078741" top="0.78740157480314965" bottom="0.59055118110236227" header="0.31496062992125984" footer="0.31496062992125984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Пользователь</cp:lastModifiedBy>
  <cp:lastPrinted>2026-05-18T10:33:22Z</cp:lastPrinted>
  <dcterms:created xsi:type="dcterms:W3CDTF">2014-01-15T18:15:09Z</dcterms:created>
  <dcterms:modified xsi:type="dcterms:W3CDTF">2026-06-26T10:41:18Z</dcterms:modified>
</cp:coreProperties>
</file>