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время героев\2168\разместить в еат\теле-аудио 2168\"/>
    </mc:Choice>
  </mc:AlternateContent>
  <bookViews>
    <workbookView xWindow="480" yWindow="60" windowWidth="15315" windowHeight="9015" tabRatio="683"/>
  </bookViews>
  <sheets>
    <sheet name="Электрика" sheetId="27" r:id="rId1"/>
  </sheets>
  <calcPr calcId="162913"/>
</workbook>
</file>

<file path=xl/calcChain.xml><?xml version="1.0" encoding="utf-8"?>
<calcChain xmlns="http://schemas.openxmlformats.org/spreadsheetml/2006/main">
  <c r="N9" i="27" l="1"/>
  <c r="N10" i="27"/>
  <c r="N11" i="27"/>
  <c r="N8" i="27"/>
  <c r="J9" i="27" l="1"/>
  <c r="M9" i="27" s="1"/>
  <c r="K9" i="27"/>
  <c r="J10" i="27"/>
  <c r="M10" i="27" s="1"/>
  <c r="K10" i="27"/>
  <c r="L10" i="27" s="1"/>
  <c r="J11" i="27"/>
  <c r="M11" i="27" s="1"/>
  <c r="K11" i="27"/>
  <c r="L11" i="27" l="1"/>
  <c r="L9" i="27"/>
  <c r="J8" i="27"/>
  <c r="M8" i="27" l="1"/>
  <c r="K8" i="27" l="1"/>
  <c r="L8" i="27" l="1"/>
</calcChain>
</file>

<file path=xl/sharedStrings.xml><?xml version="1.0" encoding="utf-8"?>
<sst xmlns="http://schemas.openxmlformats.org/spreadsheetml/2006/main" count="32" uniqueCount="26">
  <si>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</si>
  <si>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</si>
  <si>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</si>
  <si>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</si>
  <si>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</si>
  <si>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</si>
  <si>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</si>
  <si>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</si>
  <si>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</si>
  <si>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</si>
  <si>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НМЦК</t>
  </si>
  <si>
    <t>НМЦК определяемая методом сопоставимых рыночных цен (анализа рынка)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</si>
  <si>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</si>
  <si>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</si>
  <si>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</si>
  <si>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Информации о валюте, используемой для формирования цены контракта и расчетов с поставщиком: Российский рубль</t>
  </si>
  <si>
    <t>Обоснование начальной (максимальной) цены контракта
Приобретение компьютерного оборудования</t>
  </si>
  <si>
    <t>Для расчета НМЦК была взята минимальная цена среди всех предложений. НМЦК  составила:</t>
  </si>
  <si>
    <t>Микрофонная система с двумя микрофонами</t>
  </si>
  <si>
    <t>Микшерный пульт</t>
  </si>
  <si>
    <t>Ноутбук</t>
  </si>
  <si>
    <t>Телевизор</t>
  </si>
  <si>
    <t>Поставщик №2 (КП б/н от 04.05.26 на запрос цены б/н от 24.04.26)</t>
  </si>
  <si>
    <t>Поставщик №1 (КП б/н от 30.04.26 на запрос цены б/н от 24.04.26)</t>
  </si>
  <si>
    <t>Поставщик №3 (КП б/н от 30.04.26 на запрос цены б/н от 24.04.26)</t>
  </si>
  <si>
    <t>Расчет ОНМЦК по минимальной цене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</si>
</sst>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1">
    <xf numFmtId="0" fontId="0" fillId="0" borderId="0" xfId="0"/>
    <xf numFmtId="0" fontId="5" fillId="0" borderId="2" xfId="0" applyNumberFormat="1" applyFont="1" applyFill="1" applyBorder="1" applyAlignment="1">
      <alignment horizontal="center" textRotation="90" wrapText="1"/>
    </xf>
    <xf numFmtId="0" fontId="2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center" vertical="top" wrapText="1"/>
    </xf>
    <xf numFmtId="0" fontId="5" fillId="0" borderId="3" xfId="0" applyFont="1" applyFill="1" applyBorder="1" applyAlignment="1" applyProtection="1">
      <alignment horizontal="center" textRotation="90" wrapText="1"/>
      <protection locked="0"/>
    </xf>
    <xf numFmtId="0" fontId="2" fillId="0" borderId="0" xfId="0" applyFont="1" applyFill="1" applyAlignment="1" applyProtection="1">
      <alignment horizontal="center" vertical="top"/>
      <protection locked="0"/>
    </xf>
    <xf numFmtId="2" fontId="2" fillId="0" borderId="0" xfId="0" applyNumberFormat="1" applyFont="1" applyFill="1" applyProtection="1">
      <protection locked="0"/>
    </xf>
    <xf numFmtId="2" fontId="2" fillId="0" borderId="0" xfId="0" applyNumberFormat="1" applyFont="1" applyFill="1" applyAlignment="1" applyProtection="1">
      <alignment horizontal="center" vertical="top"/>
      <protection locked="0"/>
    </xf>
    <xf numFmtId="0" fontId="5" fillId="0" borderId="3" xfId="1" applyNumberFormat="1" applyFont="1" applyFill="1" applyBorder="1" applyAlignment="1" applyProtection="1">
      <alignment horizontal="center" textRotation="90" wrapText="1"/>
    </xf>
    <xf numFmtId="0" fontId="6" fillId="0" borderId="0" xfId="0" applyFont="1" applyFill="1" applyAlignment="1" applyProtection="1">
      <alignment horizontal="right"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165" fontId="6" fillId="0" borderId="1" xfId="0" applyNumberFormat="1" applyFont="1" applyFill="1" applyBorder="1" applyAlignment="1" applyProtection="1">
      <alignment horizontal="center" vertical="top" wrapText="1"/>
    </xf>
    <xf numFmtId="165" fontId="2" fillId="0" borderId="1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right" vertical="top" wrapText="1"/>
      <protection locked="0"/>
    </xf>
    <xf numFmtId="0" fontId="8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 applyProtection="1">
      <alignment horizontal="right" vertical="top"/>
      <protection locked="0"/>
    </xf>
    <xf numFmtId="0" fontId="8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right" vertical="center"/>
      <protection locked="0"/>
    </xf>
    <xf numFmtId="2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right" vertical="center"/>
    </xf>
    <xf numFmtId="165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right"/>
      <protection locked="0"/>
    </xf>
    <xf numFmtId="165" fontId="5" fillId="0" borderId="1" xfId="0" applyNumberFormat="1" applyFont="1" applyFill="1" applyBorder="1" applyAlignment="1" applyProtection="1">
      <alignment horizontal="right" vertical="center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78580</xdr:colOff>
      <xdr:row>6</xdr:row>
      <xdr:rowOff>1238250</xdr:rowOff>
    </xdr:from>
    <xdr:to>
      <xdr:col>11</xdr:col>
      <xdr:colOff>904875</xdr:colOff>
      <xdr:row>6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4380" y="3000375"/>
          <a:ext cx="82629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96150" y="26860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1600200</xdr:rowOff>
    </xdr:from>
    <xdr:to>
      <xdr:col>12</xdr:col>
      <xdr:colOff>1504950</xdr:colOff>
      <xdr:row>6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77350" y="33623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1400175</xdr:rowOff>
    </xdr:from>
    <xdr:to>
      <xdr:col>12</xdr:col>
      <xdr:colOff>419100</xdr:colOff>
      <xdr:row>6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00" y="3162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="80" zoomScaleNormal="80" workbookViewId="0">
      <selection activeCell="Q7" sqref="Q7"/>
    </sheetView>
  </sheetViews>
  <sheetFormatPr defaultColWidth="9.140625" defaultRowHeight="12.75" x14ac:dyDescent="0.2"/>
  <cols>
    <col min="1" max="1" width="4.5703125" style="2" customWidth="1"/>
    <col min="2" max="2" width="28.42578125" style="2" customWidth="1"/>
    <col min="3" max="3" width="21" style="2" customWidth="1"/>
    <col min="4" max="4" width="5.85546875" style="2" customWidth="1"/>
    <col min="5" max="5" width="6.28515625" style="2" customWidth="1"/>
    <col min="6" max="8" width="10.28515625" style="2" bestFit="1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13" customWidth="1"/>
    <col min="14" max="14" width="15.85546875" style="2" customWidth="1"/>
    <col min="15" max="15" width="10.42578125" style="2" customWidth="1"/>
    <col min="16" max="16" width="11" style="2" customWidth="1"/>
    <col min="17" max="17" width="12.42578125" style="2" bestFit="1" customWidth="1"/>
    <col min="18" max="18" width="13" style="2" bestFit="1" customWidth="1"/>
    <col min="19" max="16384" width="9.140625" style="2"/>
  </cols>
  <sheetData>
    <row r="1" spans="1:18" x14ac:dyDescent="0.2">
      <c r="L1" s="14"/>
      <c r="M1" s="14"/>
    </row>
    <row r="2" spans="1:18" ht="27.7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8" ht="81.75" customHeight="1" x14ac:dyDescent="0.25">
      <c r="B3" s="25"/>
      <c r="C3" s="25"/>
      <c r="D3" s="9"/>
      <c r="E3" s="9"/>
      <c r="F3" s="9"/>
      <c r="G3" s="9"/>
      <c r="H3" s="9"/>
      <c r="I3" s="9"/>
      <c r="J3" s="9"/>
      <c r="K3" s="9"/>
      <c r="L3" s="24"/>
      <c r="M3" s="24"/>
    </row>
    <row r="4" spans="1:18" ht="39" customHeight="1" x14ac:dyDescent="0.2">
      <c r="A4" s="23" t="s">
        <v>16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8" ht="39" customHeight="1" x14ac:dyDescent="0.2">
      <c r="A5" s="15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8" ht="72" customHeight="1" x14ac:dyDescent="0.2">
      <c r="A6" s="16" t="s">
        <v>0</v>
      </c>
      <c r="B6" s="16" t="s">
        <v>2</v>
      </c>
      <c r="C6" s="17" t="s">
        <v>4</v>
      </c>
      <c r="D6" s="17" t="s">
        <v>1</v>
      </c>
      <c r="E6" s="17" t="s">
        <v>3</v>
      </c>
      <c r="F6" s="19" t="s">
        <v>9</v>
      </c>
      <c r="G6" s="20"/>
      <c r="H6" s="20"/>
      <c r="I6" s="21"/>
      <c r="J6" s="22" t="s">
        <v>10</v>
      </c>
      <c r="K6" s="22"/>
      <c r="L6" s="22"/>
      <c r="M6" s="11" t="s">
        <v>11</v>
      </c>
      <c r="N6" s="26" t="s">
        <v>25</v>
      </c>
    </row>
    <row r="7" spans="1:18" ht="155.25" customHeight="1" x14ac:dyDescent="0.2">
      <c r="A7" s="17"/>
      <c r="B7" s="17"/>
      <c r="C7" s="18"/>
      <c r="D7" s="18"/>
      <c r="E7" s="18"/>
      <c r="F7" s="8" t="s">
        <v>23</v>
      </c>
      <c r="G7" s="1" t="s">
        <v>22</v>
      </c>
      <c r="H7" s="1" t="s">
        <v>24</v>
      </c>
      <c r="I7" s="4" t="s">
        <v>7</v>
      </c>
      <c r="J7" s="3" t="s">
        <v>6</v>
      </c>
      <c r="K7" s="3" t="s">
        <v>5</v>
      </c>
      <c r="L7" s="3" t="s">
        <v>13</v>
      </c>
      <c r="M7" s="12" t="s">
        <v>14</v>
      </c>
      <c r="N7" s="26"/>
    </row>
    <row r="8" spans="1:18" s="5" customFormat="1" ht="30" x14ac:dyDescent="0.25">
      <c r="A8" s="28">
        <v>1</v>
      </c>
      <c r="B8" s="29" t="s">
        <v>18</v>
      </c>
      <c r="C8" s="30"/>
      <c r="D8" s="31" t="s">
        <v>12</v>
      </c>
      <c r="E8" s="32">
        <v>2</v>
      </c>
      <c r="F8" s="33">
        <v>70000</v>
      </c>
      <c r="G8" s="34">
        <v>73000</v>
      </c>
      <c r="H8" s="34">
        <v>74500</v>
      </c>
      <c r="I8" s="35" t="s">
        <v>8</v>
      </c>
      <c r="J8" s="36">
        <f>ROUND(AVERAGE(F8:H8),2)</f>
        <v>72500</v>
      </c>
      <c r="K8" s="37">
        <f>STDEV(F8:H8)</f>
        <v>2291.28784747792</v>
      </c>
      <c r="L8" s="37">
        <f t="shared" ref="L8" si="0">K8/J8*100</f>
        <v>3.1603970310040275</v>
      </c>
      <c r="M8" s="38">
        <f>J8*E8</f>
        <v>145000</v>
      </c>
      <c r="N8" s="33">
        <f>F8*E8</f>
        <v>140000</v>
      </c>
      <c r="O8" s="7"/>
    </row>
    <row r="9" spans="1:18" s="5" customFormat="1" ht="15" x14ac:dyDescent="0.25">
      <c r="A9" s="28">
        <v>2</v>
      </c>
      <c r="B9" s="29" t="s">
        <v>19</v>
      </c>
      <c r="C9" s="30"/>
      <c r="D9" s="31" t="s">
        <v>12</v>
      </c>
      <c r="E9" s="32">
        <v>1</v>
      </c>
      <c r="F9" s="33">
        <v>159000</v>
      </c>
      <c r="G9" s="34">
        <v>165000</v>
      </c>
      <c r="H9" s="34">
        <v>166000</v>
      </c>
      <c r="I9" s="35" t="s">
        <v>8</v>
      </c>
      <c r="J9" s="36">
        <f t="shared" ref="J9:J11" si="1">ROUND(AVERAGE(F9:H9),2)</f>
        <v>163333.32999999999</v>
      </c>
      <c r="K9" s="37">
        <f t="shared" ref="K9:K11" si="2">STDEV(F9:H9)</f>
        <v>3785.9388972001825</v>
      </c>
      <c r="L9" s="37">
        <f t="shared" ref="L9:L11" si="3">K9/J9*100</f>
        <v>2.317921821100557</v>
      </c>
      <c r="M9" s="38">
        <f t="shared" ref="M9:M11" si="4">J9*E9</f>
        <v>163333.32999999999</v>
      </c>
      <c r="N9" s="33">
        <f t="shared" ref="N9:N11" si="5">F9*E9</f>
        <v>159000</v>
      </c>
      <c r="O9" s="7"/>
    </row>
    <row r="10" spans="1:18" s="5" customFormat="1" ht="15" x14ac:dyDescent="0.25">
      <c r="A10" s="28">
        <v>3</v>
      </c>
      <c r="B10" s="29" t="s">
        <v>20</v>
      </c>
      <c r="C10" s="30"/>
      <c r="D10" s="31" t="s">
        <v>12</v>
      </c>
      <c r="E10" s="32">
        <v>1</v>
      </c>
      <c r="F10" s="33">
        <v>95000</v>
      </c>
      <c r="G10" s="34">
        <v>96000</v>
      </c>
      <c r="H10" s="34">
        <v>96000</v>
      </c>
      <c r="I10" s="35" t="s">
        <v>8</v>
      </c>
      <c r="J10" s="36">
        <f t="shared" si="1"/>
        <v>95666.67</v>
      </c>
      <c r="K10" s="37">
        <f t="shared" si="2"/>
        <v>577.35026918962569</v>
      </c>
      <c r="L10" s="37">
        <f t="shared" si="3"/>
        <v>0.60350200251521846</v>
      </c>
      <c r="M10" s="38">
        <f t="shared" si="4"/>
        <v>95666.67</v>
      </c>
      <c r="N10" s="33">
        <f t="shared" si="5"/>
        <v>95000</v>
      </c>
      <c r="O10" s="7"/>
    </row>
    <row r="11" spans="1:18" s="5" customFormat="1" ht="15" x14ac:dyDescent="0.25">
      <c r="A11" s="28">
        <v>4</v>
      </c>
      <c r="B11" s="29" t="s">
        <v>21</v>
      </c>
      <c r="C11" s="30"/>
      <c r="D11" s="31" t="s">
        <v>12</v>
      </c>
      <c r="E11" s="32">
        <v>1</v>
      </c>
      <c r="F11" s="33">
        <v>190000</v>
      </c>
      <c r="G11" s="34">
        <v>195000</v>
      </c>
      <c r="H11" s="34">
        <v>199000</v>
      </c>
      <c r="I11" s="35" t="s">
        <v>8</v>
      </c>
      <c r="J11" s="36">
        <f t="shared" si="1"/>
        <v>194666.67</v>
      </c>
      <c r="K11" s="37">
        <f t="shared" si="2"/>
        <v>4509.2497528228942</v>
      </c>
      <c r="L11" s="37">
        <f t="shared" si="3"/>
        <v>2.3163953813063598</v>
      </c>
      <c r="M11" s="38">
        <f t="shared" si="4"/>
        <v>194666.67</v>
      </c>
      <c r="N11" s="33">
        <f t="shared" si="5"/>
        <v>190000</v>
      </c>
      <c r="O11" s="7"/>
    </row>
    <row r="12" spans="1:18" ht="27" customHeight="1" x14ac:dyDescent="0.25">
      <c r="A12" s="39"/>
      <c r="B12" s="27" t="s">
        <v>17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40">
        <v>584000</v>
      </c>
      <c r="O12" s="6"/>
      <c r="P12" s="5"/>
      <c r="Q12" s="5"/>
      <c r="R12" s="5"/>
    </row>
  </sheetData>
  <sheetProtection insertColumns="0" insertRows="0" deleteColumns="0" deleteRows="0"/>
  <mergeCells count="14">
    <mergeCell ref="N6:N7"/>
    <mergeCell ref="B12:M12"/>
    <mergeCell ref="L1:M1"/>
    <mergeCell ref="A5:M5"/>
    <mergeCell ref="A6:A7"/>
    <mergeCell ref="B6:B7"/>
    <mergeCell ref="C6:C7"/>
    <mergeCell ref="D6:D7"/>
    <mergeCell ref="E6:E7"/>
    <mergeCell ref="F6:I6"/>
    <mergeCell ref="J6:L6"/>
    <mergeCell ref="A4:M4"/>
    <mergeCell ref="L3:M3"/>
    <mergeCell ref="B3:C3"/>
  </mergeCells>
  <pageMargins left="0.28000000000000003" right="0.3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Электрика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2018-04-24T08:10:36Z</cp:lastPrinted>
  <dcterms:created xsi:type="dcterms:W3CDTF">2014-01-15T18:15:09Z</dcterms:created>
  <dcterms:modified xsi:type="dcterms:W3CDTF">2026-07-22T02:45:24Z</dcterms:modified>
</cp:coreProperties>
</file>