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lininAAl\Desktop\Калинин\Мыло\Карточка закупки\"/>
    </mc:Choice>
  </mc:AlternateContent>
  <bookViews>
    <workbookView xWindow="0" yWindow="0" windowWidth="28800" windowHeight="11115"/>
  </bookViews>
  <sheets>
    <sheet name="Расчет цены" sheetId="1" r:id="rId1"/>
  </sheets>
  <definedNames>
    <definedName name="_xlnm._FilterDatabase" localSheetId="0" hidden="1">'Расчет цены'!$G$2:$G$5</definedName>
    <definedName name="_xlnm.Print_Area" localSheetId="0">'Расчет цены'!$A$1:$Q$13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M9" i="1" l="1"/>
  <c r="L9" i="1"/>
  <c r="L5" i="1" l="1"/>
  <c r="M5" i="1" s="1"/>
  <c r="N5" i="1" s="1"/>
  <c r="P5" i="1" l="1"/>
  <c r="O5" i="1"/>
  <c r="Q5" i="1" s="1"/>
  <c r="Q6" i="1" s="1"/>
  <c r="L7" i="1" s="1"/>
  <c r="M7" i="1" s="1"/>
</calcChain>
</file>

<file path=xl/sharedStrings.xml><?xml version="1.0" encoding="utf-8"?>
<sst xmlns="http://schemas.openxmlformats.org/spreadsheetml/2006/main" count="26" uniqueCount="24">
  <si>
    <t>№</t>
  </si>
  <si>
    <t>Ед. изм</t>
  </si>
  <si>
    <t>Кол-во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</si>
  <si>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</si>
  <si>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</si>
  <si>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</si>
  <si>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</si>
  <si>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</si>
  <si>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8"/>
        <color indexed="8"/>
        <rFont val="Times New Roman"/>
        <family val="1"/>
        <charset val="204"/>
      </rPr>
      <t>ц</t>
    </r>
    <r>
      <rPr>
        <b/>
        <sz val="8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</si>
  <si>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</si>
  <si>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</si>
  <si>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</si>
  <si>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</si>
  <si>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</si>
  <si>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</si>
  <si>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</si>
  <si>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Ценовая информация стоимости объекта закупки, (руб.) за ед.изм.</t>
  </si>
  <si>
    <t>Источник № 1 скриншоты из сети Интернет</t>
  </si>
  <si>
    <t>Источник № 2 скриншоты из сети Интернет</t>
  </si>
  <si>
    <t xml:space="preserve">Источник № 3  скриншоты из сети Интернет         </t>
  </si>
  <si>
    <t>Мыло туалетное жидкое</t>
  </si>
  <si>
    <t>литр</t>
  </si>
  <si>
    <t>С учетом выделенных лимитов начальная (максимальная) цена составит:</t>
  </si>
  <si>
    <t>В результате проведенного расчета Н(М)ЦК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</si>
</sst>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2" fillId="0" borderId="0" xfId="0" applyFont="1" applyProtection="1"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16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164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4" fontId="2" fillId="2" borderId="0" xfId="0" applyNumberFormat="1" applyFont="1" applyFill="1" applyBorder="1" applyAlignment="1" applyProtection="1">
      <alignment horizontal="center" vertical="center"/>
      <protection locked="0"/>
    </xf>
    <xf numFmtId="164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>
      <alignment horizontal="left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1952625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109537</xdr:colOff>
      <xdr:row>3</xdr:row>
      <xdr:rowOff>1457325</xdr:rowOff>
    </xdr:from>
    <xdr:to>
      <xdr:col>14</xdr:col>
      <xdr:colOff>1781175</xdr:colOff>
      <xdr:row>3</xdr:row>
      <xdr:rowOff>1800225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77312" y="2828925"/>
          <a:ext cx="1671638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view="pageBreakPreview" zoomScale="115" zoomScaleNormal="100" zoomScaleSheetLayoutView="115" workbookViewId="0">
      <selection activeCell="F14" sqref="F14"/>
    </sheetView>
  </sheetViews>
  <sheetFormatPr defaultColWidth="9.140625" defaultRowHeight="12.75" x14ac:dyDescent="0.2"/>
  <cols>
    <col min="1" max="1" width="4.7109375" style="1" customWidth="1"/>
    <col min="2" max="2" width="25.570312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8.42578125" style="1" customWidth="1"/>
    <col min="16" max="16" width="15.28515625" style="1" customWidth="1"/>
    <col min="17" max="17" width="16" style="1" customWidth="1"/>
    <col min="18" max="16384" width="9.140625" style="1"/>
  </cols>
  <sheetData>
    <row r="1" spans="1:17" ht="15.75" x14ac:dyDescent="0.25">
      <c r="Q1" s="3"/>
    </row>
    <row r="2" spans="1:17" ht="42" customHeight="1" x14ac:dyDescent="0.2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4"/>
      <c r="P2" s="24"/>
      <c r="Q2" s="24"/>
    </row>
    <row r="3" spans="1:17" ht="50.25" customHeight="1" x14ac:dyDescent="0.2">
      <c r="A3" s="25" t="s">
        <v>0</v>
      </c>
      <c r="B3" s="25" t="s">
        <v>13</v>
      </c>
      <c r="C3" s="25" t="s">
        <v>1</v>
      </c>
      <c r="D3" s="25" t="s">
        <v>2</v>
      </c>
      <c r="E3" s="27" t="s">
        <v>16</v>
      </c>
      <c r="F3" s="27"/>
      <c r="G3" s="27"/>
      <c r="H3" s="27" t="s">
        <v>3</v>
      </c>
      <c r="I3" s="27"/>
      <c r="J3" s="27"/>
      <c r="K3" s="27" t="s">
        <v>4</v>
      </c>
      <c r="L3" s="28" t="s">
        <v>5</v>
      </c>
      <c r="M3" s="28"/>
      <c r="N3" s="28"/>
      <c r="O3" s="29" t="s">
        <v>6</v>
      </c>
      <c r="P3" s="29"/>
      <c r="Q3" s="29"/>
    </row>
    <row r="4" spans="1:17" ht="150" customHeight="1" x14ac:dyDescent="0.2">
      <c r="A4" s="25"/>
      <c r="B4" s="25"/>
      <c r="C4" s="25"/>
      <c r="D4" s="26"/>
      <c r="E4" s="5" t="s">
        <v>17</v>
      </c>
      <c r="F4" s="5" t="s">
        <v>18</v>
      </c>
      <c r="G4" s="5" t="s">
        <v>19</v>
      </c>
      <c r="H4" s="4" t="s">
        <v>7</v>
      </c>
      <c r="I4" s="4" t="s">
        <v>7</v>
      </c>
      <c r="J4" s="4" t="s">
        <v>7</v>
      </c>
      <c r="K4" s="27"/>
      <c r="L4" s="4" t="s">
        <v>8</v>
      </c>
      <c r="M4" s="4" t="s">
        <v>9</v>
      </c>
      <c r="N4" s="5" t="s">
        <v>10</v>
      </c>
      <c r="O4" s="6" t="s">
        <v>11</v>
      </c>
      <c r="P4" s="7" t="s">
        <v>12</v>
      </c>
      <c r="Q4" s="7" t="s">
        <v>14</v>
      </c>
    </row>
    <row r="5" spans="1:17" ht="20.100000000000001" customHeight="1" x14ac:dyDescent="0.2">
      <c r="A5" s="8">
        <v>1</v>
      </c>
      <c r="B5" s="8" t="s">
        <v>20</v>
      </c>
      <c r="C5" s="8" t="s">
        <v>21</v>
      </c>
      <c r="D5" s="8">
        <v>400</v>
      </c>
      <c r="E5" s="30">
        <f>313/5</f>
        <v>62.6</v>
      </c>
      <c r="F5" s="30">
        <f>261/5</f>
        <v>52.2</v>
      </c>
      <c r="G5" s="30">
        <f>343/5</f>
        <v>68.599999999999994</v>
      </c>
      <c r="H5" s="10"/>
      <c r="I5" s="10"/>
      <c r="J5" s="10"/>
      <c r="K5" s="11"/>
      <c r="L5" s="9">
        <f t="shared" ref="L5" si="0">(E5+F5+G5)/3</f>
        <v>61.13</v>
      </c>
      <c r="M5" s="12">
        <f t="shared" ref="M5" si="1">SQRT(((SUM((POWER(E5-L5,2)),(POWER(F5-L5,2)),(POWER(G5-L5,2)))/(COLUMNS(E5:G5)-1))))</f>
        <v>8.3000000000000007</v>
      </c>
      <c r="N5" s="12">
        <f t="shared" ref="N5" si="2">M5/L5*100</f>
        <v>13.58</v>
      </c>
      <c r="O5" s="13">
        <f t="shared" ref="O5" si="3">(D5*L5)</f>
        <v>24452</v>
      </c>
      <c r="P5" s="12">
        <f t="shared" ref="P5" si="4">SUM(L5)</f>
        <v>61.13</v>
      </c>
      <c r="Q5" s="12">
        <f t="shared" ref="Q5" si="5">SUM(O5)</f>
        <v>24452</v>
      </c>
    </row>
    <row r="6" spans="1:17" ht="20.100000000000001" customHeight="1" x14ac:dyDescent="0.2">
      <c r="A6" s="15"/>
      <c r="B6" s="15"/>
      <c r="C6" s="15"/>
      <c r="D6" s="15"/>
      <c r="E6" s="16"/>
      <c r="F6" s="16"/>
      <c r="G6" s="16"/>
      <c r="H6" s="17"/>
      <c r="I6" s="17"/>
      <c r="J6" s="17"/>
      <c r="K6" s="18"/>
      <c r="L6" s="16"/>
      <c r="M6" s="19"/>
      <c r="N6" s="19"/>
      <c r="O6" s="20"/>
      <c r="P6" s="19"/>
      <c r="Q6" s="2">
        <f>SUM(Q5:Q5)</f>
        <v>24452</v>
      </c>
    </row>
    <row r="7" spans="1:17" ht="30" customHeight="1" x14ac:dyDescent="0.25">
      <c r="A7" s="21" t="s">
        <v>23</v>
      </c>
      <c r="B7" s="22"/>
      <c r="C7" s="22"/>
      <c r="D7" s="22"/>
      <c r="E7" s="22"/>
      <c r="F7" s="22"/>
      <c r="G7" s="22"/>
      <c r="L7" s="2">
        <f>Q6</f>
        <v>24452</v>
      </c>
      <c r="M7" s="14" t="str">
        <f>SUBSTITUTE(SUBSTITUTE(PROPER(SUBSTITUTE(SUBSTITUTE(SUBSTITUTE(SUBSTITUTE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F(LEN(ROUNDDOWN(L7,0))&gt;6,ROMAN(MID(ROUNDDOWN(L7,0),1,LEN(ROUNDDOWN(L7,0))-6)+0)&amp;" миллионов "&amp;ROMAN(MID(ROUNDDOWN(L7,0),LEN(ROUNDDOWN(L7,0))-5,3)+0)&amp;" тысяч "&amp;ROMAN(MID(ROUNDDOWN(L7,0),LEN(ROUNDDOWN(L7,0))-2,3)+0)&amp;" рублей",IF(LEN(ROUNDDOWN(L7,0))&gt;3,ROMAN(MID(ROUNDDOWN(L7,0),1,LEN(ROUNDDOWN(L7,0))-3)+0)&amp;" тысяч "&amp;ROMAN(MID(ROUNDDOWN(L7,0),LEN(ROUNDDOWN(L7,0))-2,3)+0)&amp;" рублей",ROMAN(ROUNDDOWN(L7,0))&amp;" рублей")),"DCCC"," восемьсот"),"DCC"," семьсот"),"DC"," шестьсот"),"CD"," четыреста"),"XC"," девяносто"),"CCC"," триста"),"CC"," двести"),"D"," пятьсот"),"CM"," девятьсот"),"C"," сто"),"XL"," сорок"),"LXXX"," восемьдесят"),"LXX"," семьдесят"),"LX"," шестьдесят"),"L"," пятьдесят"),"XXX"," тридцать"),"XX"," двадцать"),"XIX"," девятнадцать"),"XVIII"," восемнадцать"),"XVII"," семнадцать"),"XVI"," шестнадцать"),"XV"," пятнадцать"),"XIV"," четырнадцать"),"XIII"," тринадцать"),"XII"," двенадцать"),"XI"," одиннадцать"),"IX"," девять"),"X"," десять"),"VIII"," восемь"),"VII"," семь"),"VI"," шесть"),"IV"," четыре"),"V"," пять"),"III"," три"),"II"," два"),"I"," один"),"один тысяч","одна тысяча"),"два тысяч","две тысячи"),"три тысяч","три тысячи"),"четыре тысяч","четыре тысячи"),"один миллионов","один миллион"),"два миллионов","два миллиона"),"три миллионов","три миллиона"),"четыре миллионов","четыре миллиона"),"один рублей","один рубль"),"два рублей","два рубля"),"три рублей","три рубля"),"четыре рублей","четыре рубля")),"миллион тысяч","миллион"),"миллиона тысяч","миллиона"),"миллионов тысяч","миллионов")&amp;" "&amp;SUBSTITUTE(SUBSTITUTE(SUBSTITUTE(SUBSTITUTE(SUBSTITUTE(SUBSTITUTE(SUBSTITUTE(SUBSTITUTE(RIGHT(ROUND(L7*100,0),2)&amp;" копеек","1 копеек","1 копейка"),"2 копеек","2 копейки"),"3 копеек","3 копейки"),"4 копеек","4 копейки"),"11 копейка","11 копеек"),"12 копейки","12 копеек"),"13 копейки","13 копеек"),"14 копейки","14 копеек")," ","Z")),"z"," "),"Z"," ")</f>
        <v>Двадцать четыре тысячи четыреста пятьдесят два рубля 00 копеек</v>
      </c>
      <c r="Q7" s="2"/>
    </row>
    <row r="9" spans="1:17" ht="15" customHeight="1" x14ac:dyDescent="0.25">
      <c r="A9" s="21" t="s">
        <v>22</v>
      </c>
      <c r="B9" s="21"/>
      <c r="C9" s="21"/>
      <c r="D9" s="21"/>
      <c r="E9" s="21"/>
      <c r="F9" s="21"/>
      <c r="G9" s="21"/>
      <c r="H9" s="21"/>
      <c r="L9" s="2">
        <f>20000</f>
        <v>20000</v>
      </c>
      <c r="M9" s="14" t="str">
        <f>SUBSTITUTE(SUBSTITUTE(PROPER(SUBSTITUTE(SUBSTITUTE(SUBSTITUTE(SUBSTITUTE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F(LEN(ROUNDDOWN(L9,0))&gt;6,ROMAN(MID(ROUNDDOWN(L9,0),1,LEN(ROUNDDOWN(L9,0))-6)+0)&amp;" миллионов "&amp;ROMAN(MID(ROUNDDOWN(L9,0),LEN(ROUNDDOWN(L9,0))-5,3)+0)&amp;" тысяч "&amp;ROMAN(MID(ROUNDDOWN(L9,0),LEN(ROUNDDOWN(L9,0))-2,3)+0)&amp;" рублей",IF(LEN(ROUNDDOWN(L9,0))&gt;3,ROMAN(MID(ROUNDDOWN(L9,0),1,LEN(ROUNDDOWN(L9,0))-3)+0)&amp;" тысяч "&amp;ROMAN(MID(ROUNDDOWN(L9,0),LEN(ROUNDDOWN(L9,0))-2,3)+0)&amp;" рублей",ROMAN(ROUNDDOWN(L9,0))&amp;" рублей")),"DCCC"," восемьсот"),"DCC"," семьсот"),"DC"," шестьсот"),"CD"," четыреста"),"XC"," девяносто"),"CCC"," триста"),"CC"," двести"),"D"," пятьсот"),"CM"," девятьсот"),"C"," сто"),"XL"," сорок"),"LXXX"," восемьдесят"),"LXX"," семьдесят"),"LX"," шестьдесят"),"L"," пятьдесят"),"XXX"," тридцать"),"XX"," двадцать"),"XIX"," девятнадцать"),"XVIII"," восемнадцать"),"XVII"," семнадцать"),"XVI"," шестнадцать"),"XV"," пятнадцать"),"XIV"," четырнадцать"),"XIII"," тринадцать"),"XII"," двенадцать"),"XI"," одиннадцать"),"IX"," девять"),"X"," десять"),"VIII"," восемь"),"VII"," семь"),"VI"," шесть"),"IV"," четыре"),"V"," пять"),"III"," три"),"II"," два"),"I"," один"),"один тысяч","одна тысяча"),"два тысяч","две тысячи"),"три тысяч","три тысячи"),"четыре тысяч","четыре тысячи"),"один миллионов","один миллион"),"два миллионов","два миллиона"),"три миллионов","три миллиона"),"четыре миллионов","четыре миллиона"),"один рублей","один рубль"),"два рублей","два рубля"),"три рублей","три рубля"),"четыре рублей","четыре рубля")),"миллион тысяч","миллион"),"миллиона тысяч","миллиона"),"миллионов тысяч","миллионов")&amp;" "&amp;SUBSTITUTE(SUBSTITUTE(SUBSTITUTE(SUBSTITUTE(SUBSTITUTE(SUBSTITUTE(SUBSTITUTE(SUBSTITUTE(RIGHT(ROUND(L9*100,0),2)&amp;" копеек","1 копеек","1 копейка"),"2 копеек","2 копейки"),"3 копеек","3 копейки"),"4 копеек","4 копейки"),"11 копейка","11 копеек"),"12 копейки","12 копеек"),"13 копейки","13 копеек"),"14 копейки","14 копеек")," ","Z")),"z"," "),"Z"," ")</f>
        <v>Двадцать тысяч рублей 00 копеек</v>
      </c>
    </row>
  </sheetData>
  <autoFilter ref="G2:G5"/>
  <mergeCells count="12">
    <mergeCell ref="A9:H9"/>
    <mergeCell ref="A7:G7"/>
    <mergeCell ref="A2:Q2"/>
    <mergeCell ref="A3:A4"/>
    <mergeCell ref="B3:B4"/>
    <mergeCell ref="C3:C4"/>
    <mergeCell ref="D3:D4"/>
    <mergeCell ref="E3:G3"/>
    <mergeCell ref="H3:J3"/>
    <mergeCell ref="K3:K4"/>
    <mergeCell ref="L3:N3"/>
    <mergeCell ref="O3:Q3"/>
  </mergeCells>
  <pageMargins left="0.51181102362204722" right="0.70866141732283472" top="0.74803149606299213" bottom="0.74803149606299213" header="0.31496062992125984" footer="0.31496062992125984"/>
  <pageSetup paperSize="9" scale="7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Калинин Андрей Александрович</cp:lastModifiedBy>
  <cp:lastPrinted>2026-08-24T06:57:11Z</cp:lastPrinted>
  <dcterms:created xsi:type="dcterms:W3CDTF">2018-01-25T11:04:14Z</dcterms:created>
  <dcterms:modified xsi:type="dcterms:W3CDTF">2026-08-24T09:39:55Z</dcterms:modified>
</cp:coreProperties>
</file>