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ТОВАРЫ\КОНТРАКТЫ\Заявка №297-краны (Александров)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цены'!$A$5:$O$12</definedName>
  </definedNames>
  <calcPr calcId="152511"/>
</workbook>
</file>

<file path=xl/calcChain.xml><?xml version="1.0" encoding="utf-8"?>
<calcChain xmlns="http://schemas.openxmlformats.org/spreadsheetml/2006/main">
  <c r="O8" i="2" l="1"/>
  <c r="O7" i="2"/>
  <c r="O12" i="2" l="1"/>
  <c r="M7" i="2"/>
  <c r="I10" i="2" l="1"/>
  <c r="J10" i="2" s="1"/>
  <c r="K10" i="2" s="1"/>
  <c r="O10" i="2"/>
  <c r="M10" i="2"/>
  <c r="N10" i="2" s="1"/>
  <c r="L10" i="2"/>
  <c r="N7" i="2"/>
  <c r="L7" i="2"/>
  <c r="I7" i="2"/>
  <c r="J7" i="2" s="1"/>
  <c r="K7" i="2" s="1"/>
  <c r="I8" i="2"/>
  <c r="M8" i="2"/>
  <c r="N8" i="2" s="1"/>
  <c r="L8" i="2"/>
  <c r="J8" i="2"/>
  <c r="K8" i="2" s="1"/>
  <c r="I11" i="2" l="1"/>
  <c r="J11" i="2" s="1"/>
  <c r="K11" i="2" s="1"/>
  <c r="L11" i="2"/>
  <c r="M11" i="2"/>
  <c r="N11" i="2" s="1"/>
  <c r="O11" i="2"/>
  <c r="O9" i="2" l="1"/>
  <c r="K14" i="2" s="1"/>
  <c r="I9" i="2" l="1"/>
  <c r="J9" i="2" s="1"/>
  <c r="K9" i="2" s="1"/>
  <c r="L9" i="2"/>
  <c r="M9" i="2"/>
  <c r="N9" i="2" l="1"/>
</calcChain>
</file>

<file path=xl/sharedStrings.xml><?xml version="1.0" encoding="utf-8"?>
<sst xmlns="http://schemas.openxmlformats.org/spreadsheetml/2006/main" count="39" uniqueCount="34">
  <si>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</si>
  <si>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</si>
  <si>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</si>
  <si>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</si>
  <si>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</si>
  <si>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</si>
  <si>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</si>
  <si>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</si>
  <si>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</si>
  <si>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</si>
  <si>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r>
      <t xml:space="preserve">коэффициент вариации цен V (%)
</t>
    </r>
    <r>
      <rPr>
        <i/>
        <sz val="14"/>
        <color indexed="8"/>
        <rFont val="Times New Roman"/>
        <family val="1"/>
        <charset val="204"/>
      </rPr>
      <t>(не должен превышать 33%)</t>
    </r>
  </si>
  <si>
    <t>Наименование товара</t>
  </si>
  <si>
    <t>Средняя цена за единицу изм. (руб.)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</si>
  <si>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</si>
  <si>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</si>
  <si>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</si>
  <si>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</si>
  <si>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</si>
  <si>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с учетом минимальной цены за единицу товара (руб.)</t>
  </si>
  <si>
    <t xml:space="preserve">Начальная (максимальная) цена контракта исходя из минимальной цены за единицу товара, с учетом округления,  составляет составляет: 
              </t>
  </si>
  <si>
    <t>шт.</t>
  </si>
  <si>
    <t>28.14.13.131- 00000002</t>
  </si>
  <si>
    <t>26.51.52.130- 00000006</t>
  </si>
  <si>
    <t>26.51.52.130-00000006</t>
  </si>
  <si>
    <t xml:space="preserve">26.51.51.110-
00000482
</t>
  </si>
  <si>
    <t xml:space="preserve">Кран шаровый Ду100, Ру16, стальной, прямой, </t>
  </si>
  <si>
    <t>Манометр прибор для измерения или контроля давления жидкостей с первичной поверкой, класс точности 1,5, диаметр манометра 100 мм, рассчитанный на давление воды           1,6 МПа, ширина корпуса &lt; 50 мм</t>
  </si>
  <si>
    <t>Манометр прибор для измерения или контроля давления жидкостей с первичной поверкой, класс точности 1,5; диаметр манометра 100 мм, рассчитанный на давление воды 1.0 МПа, ширина корпуса &lt;50 мм</t>
  </si>
  <si>
    <t>Термометр стеклянный, жидкостный, технический, прямой, предел измерения от 0 до 160 град.С</t>
  </si>
  <si>
    <t>КП 1 №556 от 27.05.2026</t>
  </si>
  <si>
    <t>КП 2
№214307 от 26.05.2026</t>
  </si>
  <si>
    <t xml:space="preserve">Кран шаровый Ду150, Ру16, стальной, прямой, </t>
  </si>
  <si>
    <t>КП 3 №ЕР-26077
от 16.06.2026</t>
  </si>
  <si>
    <t>Дата подготовки НМЦК: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</si>
</sst>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р_."/>
  </numFmts>
  <fonts count="4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43" fontId="4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7" fillId="0" borderId="0" xfId="0" applyFont="1" applyAlignment="1">
      <alignment vertical="top"/>
    </xf>
    <xf numFmtId="164" fontId="37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6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49" fontId="35" fillId="0" borderId="0" xfId="0" applyNumberFormat="1" applyFont="1" applyAlignment="1">
      <alignment horizontal="left" vertical="top"/>
    </xf>
    <xf numFmtId="0" fontId="35" fillId="0" borderId="0" xfId="0" applyFont="1"/>
    <xf numFmtId="0" fontId="8" fillId="0" borderId="0" xfId="0" applyFont="1" applyAlignment="1">
      <alignment vertical="top"/>
    </xf>
    <xf numFmtId="0" fontId="39" fillId="0" borderId="0" xfId="0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righ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vertical="top" wrapText="1"/>
    </xf>
    <xf numFmtId="4" fontId="34" fillId="0" borderId="13" xfId="0" applyNumberFormat="1" applyFont="1" applyFill="1" applyBorder="1" applyAlignment="1">
      <alignment vertical="top" wrapText="1"/>
    </xf>
    <xf numFmtId="49" fontId="35" fillId="0" borderId="0" xfId="0" applyNumberFormat="1" applyFont="1" applyFill="1" applyAlignment="1">
      <alignment horizontal="left" vertical="top"/>
    </xf>
    <xf numFmtId="0" fontId="35" fillId="0" borderId="0" xfId="0" applyFont="1" applyFill="1"/>
    <xf numFmtId="0" fontId="34" fillId="0" borderId="11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" fontId="6" fillId="0" borderId="17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5" fillId="0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0" fontId="34" fillId="25" borderId="11" xfId="0" applyFont="1" applyFill="1" applyBorder="1" applyAlignment="1">
      <alignment horizontal="center" vertical="top" wrapText="1"/>
    </xf>
    <xf numFmtId="4" fontId="33" fillId="24" borderId="13" xfId="0" applyNumberFormat="1" applyFont="1" applyFill="1" applyBorder="1" applyAlignment="1">
      <alignment vertical="top" wrapText="1"/>
    </xf>
    <xf numFmtId="43" fontId="40" fillId="25" borderId="10" xfId="60" applyFont="1" applyFill="1" applyBorder="1" applyAlignment="1">
      <alignment horizontal="center" vertical="center" wrapText="1"/>
    </xf>
    <xf numFmtId="43" fontId="40" fillId="0" borderId="10" xfId="60" applyFont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/>
    </xf>
    <xf numFmtId="43" fontId="33" fillId="0" borderId="10" xfId="6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 wrapText="1"/>
    </xf>
    <xf numFmtId="2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33" fillId="24" borderId="13" xfId="0" applyFont="1" applyFill="1" applyBorder="1" applyAlignment="1">
      <alignment horizontal="center" vertical="top" wrapText="1"/>
    </xf>
    <xf numFmtId="4" fontId="6" fillId="0" borderId="13" xfId="0" applyNumberFormat="1" applyFont="1" applyBorder="1" applyAlignment="1">
      <alignment horizontal="center" vertical="top" wrapText="1"/>
    </xf>
    <xf numFmtId="2" fontId="33" fillId="0" borderId="10" xfId="0" applyNumberFormat="1" applyFont="1" applyFill="1" applyBorder="1" applyAlignment="1">
      <alignment horizontal="center" vertical="center" wrapText="1"/>
    </xf>
  </cellXfs>
  <cellStyles count="61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Финансовый" xfId="60" builtinId="3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5"/>
  <sheetViews>
    <sheetView tabSelected="1" topLeftCell="A4" zoomScale="85" zoomScaleNormal="85" workbookViewId="0">
      <selection activeCell="O9" sqref="O9"/>
    </sheetView>
  </sheetViews>
  <sheetFormatPr defaultRowHeight="18.75"/>
  <cols>
    <col min="1" max="1" width="7.42578125" style="12" customWidth="1"/>
    <col min="2" max="2" width="24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7.28515625" style="17" bestFit="1" customWidth="1"/>
    <col min="7" max="7" width="15.85546875" style="17" customWidth="1"/>
    <col min="8" max="8" width="18" style="17" bestFit="1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7" s="3" customFormat="1" ht="24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s="3" customFormat="1" ht="36.75" customHeight="1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7" ht="104.25" customHeight="1">
      <c r="A3" s="56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7" ht="39" customHeight="1">
      <c r="A4" s="35"/>
      <c r="B4" s="37"/>
      <c r="C4" s="68" t="s">
        <v>8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7" ht="39" customHeight="1">
      <c r="A5" s="62" t="s">
        <v>0</v>
      </c>
      <c r="B5" s="36"/>
      <c r="C5" s="71" t="s">
        <v>11</v>
      </c>
      <c r="D5" s="64" t="s">
        <v>1</v>
      </c>
      <c r="E5" s="64" t="s">
        <v>2</v>
      </c>
      <c r="F5" s="66" t="s">
        <v>3</v>
      </c>
      <c r="G5" s="66"/>
      <c r="H5" s="66"/>
      <c r="I5" s="61" t="s">
        <v>6</v>
      </c>
      <c r="J5" s="61"/>
      <c r="K5" s="61"/>
      <c r="L5" s="66" t="s">
        <v>7</v>
      </c>
      <c r="M5" s="66"/>
      <c r="N5" s="66"/>
      <c r="O5" s="66"/>
    </row>
    <row r="6" spans="1:17" ht="251.25" customHeight="1">
      <c r="A6" s="63"/>
      <c r="B6" s="25" t="s">
        <v>15</v>
      </c>
      <c r="C6" s="72"/>
      <c r="D6" s="65"/>
      <c r="E6" s="65"/>
      <c r="F6" s="44" t="s">
        <v>29</v>
      </c>
      <c r="G6" s="30" t="s">
        <v>30</v>
      </c>
      <c r="H6" s="31" t="s">
        <v>32</v>
      </c>
      <c r="I6" s="32" t="s">
        <v>5</v>
      </c>
      <c r="J6" s="32" t="s">
        <v>4</v>
      </c>
      <c r="K6" s="36" t="s">
        <v>10</v>
      </c>
      <c r="L6" s="33" t="s">
        <v>17</v>
      </c>
      <c r="M6" s="31" t="s">
        <v>12</v>
      </c>
      <c r="N6" s="31" t="s">
        <v>13</v>
      </c>
      <c r="O6" s="31" t="s">
        <v>18</v>
      </c>
    </row>
    <row r="7" spans="1:17" s="3" customFormat="1" ht="63" customHeight="1">
      <c r="A7" s="55">
        <v>1</v>
      </c>
      <c r="B7" s="51" t="s">
        <v>21</v>
      </c>
      <c r="C7" s="53" t="s">
        <v>31</v>
      </c>
      <c r="D7" s="49" t="s">
        <v>20</v>
      </c>
      <c r="E7" s="51">
        <v>1</v>
      </c>
      <c r="F7" s="46">
        <v>17582.27</v>
      </c>
      <c r="G7" s="47">
        <v>15723.14</v>
      </c>
      <c r="H7" s="54">
        <v>13499.2</v>
      </c>
      <c r="I7" s="48">
        <f>AVERAGE(F7:H7)</f>
        <v>15601.536666666667</v>
      </c>
      <c r="J7" s="48">
        <f t="shared" ref="J7" si="0">SQRT(((SUM((POWER(H7-I7,2)),(POWER(G7-I7,2)),(POWER(F7-I7,2)),)/(COLUMNS(F7:H7)-1))))</f>
        <v>2044.2494183032884</v>
      </c>
      <c r="K7" s="48">
        <f t="shared" ref="K7" si="1">J7/I7*100</f>
        <v>13.102872248929891</v>
      </c>
      <c r="L7" s="41">
        <f t="shared" ref="L7" si="2">((E7/3)*(SUM(F7:H7)))</f>
        <v>15601.536666666667</v>
      </c>
      <c r="M7" s="42">
        <f>(F7+G7+H7)/3</f>
        <v>15601.536666666667</v>
      </c>
      <c r="N7" s="43">
        <f t="shared" ref="N7" si="3">FLOOR(M7,0.01)</f>
        <v>15601.53</v>
      </c>
      <c r="O7" s="43">
        <f>E7*F7</f>
        <v>17582.27</v>
      </c>
    </row>
    <row r="8" spans="1:17" s="3" customFormat="1" ht="39.75" customHeight="1">
      <c r="A8" s="39">
        <v>2</v>
      </c>
      <c r="B8" s="51" t="s">
        <v>21</v>
      </c>
      <c r="C8" s="50" t="s">
        <v>25</v>
      </c>
      <c r="D8" s="49" t="s">
        <v>20</v>
      </c>
      <c r="E8" s="40">
        <v>1</v>
      </c>
      <c r="F8" s="46">
        <v>6200.41</v>
      </c>
      <c r="G8" s="47">
        <v>8741.73</v>
      </c>
      <c r="H8" s="54">
        <v>11436</v>
      </c>
      <c r="I8" s="48">
        <f>AVERAGE(F8:H8)</f>
        <v>8792.7133333333331</v>
      </c>
      <c r="J8" s="48">
        <f t="shared" ref="J8" si="4">SQRT(((SUM((POWER(H8-I8,2)),(POWER(G8-I8,2)),(POWER(F8-I8,2)),)/(COLUMNS(F8:H8)-1))))</f>
        <v>2618.1673241474336</v>
      </c>
      <c r="K8" s="48">
        <f>J8/I8*100</f>
        <v>29.776557302532709</v>
      </c>
      <c r="L8" s="41">
        <f t="shared" ref="L8" si="5">((E8/3)*(SUM(F8:H8)))</f>
        <v>8792.7133333333331</v>
      </c>
      <c r="M8" s="42">
        <f t="shared" ref="M8" si="6">(F8+G8+H8)/3</f>
        <v>8792.7133333333331</v>
      </c>
      <c r="N8" s="43">
        <f t="shared" ref="N8" si="7">FLOOR(M8,0.01)</f>
        <v>8792.7100000000009</v>
      </c>
      <c r="O8" s="43">
        <f>E8*F8</f>
        <v>6200.41</v>
      </c>
    </row>
    <row r="9" spans="1:17" s="3" customFormat="1" ht="65.25" customHeight="1">
      <c r="A9" s="39">
        <v>3</v>
      </c>
      <c r="B9" s="51" t="s">
        <v>22</v>
      </c>
      <c r="C9" s="50" t="s">
        <v>26</v>
      </c>
      <c r="D9" s="49" t="s">
        <v>20</v>
      </c>
      <c r="E9" s="40">
        <v>10</v>
      </c>
      <c r="F9" s="46">
        <v>611.25</v>
      </c>
      <c r="G9" s="47">
        <v>1009.8</v>
      </c>
      <c r="H9" s="54">
        <v>1142</v>
      </c>
      <c r="I9" s="48">
        <f t="shared" ref="I9" si="8">AVERAGE(F9:H9)</f>
        <v>921.01666666666677</v>
      </c>
      <c r="J9" s="48">
        <f t="shared" ref="J9" si="9">SQRT(((SUM((POWER(H9-I9,2)),(POWER(G9-I9,2)),(POWER(F9-I9,2)),)/(COLUMNS(F9:H9)-1))))</f>
        <v>276.2892521133121</v>
      </c>
      <c r="K9" s="79">
        <f t="shared" ref="K9" si="10">J9/I9*100</f>
        <v>29.998290162680235</v>
      </c>
      <c r="L9" s="41">
        <f t="shared" ref="L9" si="11">((E9/3)*(SUM(F9:H9)))</f>
        <v>9210.1666666666679</v>
      </c>
      <c r="M9" s="42">
        <f t="shared" ref="M9" si="12">(F9+G9+H9)/3</f>
        <v>921.01666666666677</v>
      </c>
      <c r="N9" s="43">
        <f t="shared" ref="N9" si="13">FLOOR(M9,0.01)</f>
        <v>921.01</v>
      </c>
      <c r="O9" s="43">
        <f>E9*F9</f>
        <v>6112.5</v>
      </c>
      <c r="Q9" s="38"/>
    </row>
    <row r="10" spans="1:17" s="3" customFormat="1" ht="65.25" customHeight="1">
      <c r="A10" s="39">
        <v>4</v>
      </c>
      <c r="B10" s="51" t="s">
        <v>23</v>
      </c>
      <c r="C10" s="50" t="s">
        <v>27</v>
      </c>
      <c r="D10" s="49" t="s">
        <v>20</v>
      </c>
      <c r="E10" s="40">
        <v>10</v>
      </c>
      <c r="F10" s="46">
        <v>595.29999999999995</v>
      </c>
      <c r="G10" s="47">
        <v>1009.8</v>
      </c>
      <c r="H10" s="54">
        <v>1142</v>
      </c>
      <c r="I10" s="48">
        <f>AVERAGE(F10:H10)</f>
        <v>915.69999999999993</v>
      </c>
      <c r="J10" s="48">
        <f>SQRT(((SUM((POWER(H10-I10,2)),(POWER(G10-I10,2)),(POWER(F10-I10,2)),)/(COLUMNS(F10:H10)-1))))</f>
        <v>285.23907516327426</v>
      </c>
      <c r="K10" s="79">
        <f t="shared" ref="K10" si="14">J10/I10*100</f>
        <v>31.149838938874552</v>
      </c>
      <c r="L10" s="41">
        <f t="shared" ref="L10" si="15">((E10/3)*(SUM(F10:H10)))</f>
        <v>9157</v>
      </c>
      <c r="M10" s="42">
        <f t="shared" ref="M10" si="16">(F10+G10+H10)/3</f>
        <v>915.69999999999993</v>
      </c>
      <c r="N10" s="43">
        <f t="shared" ref="N10" si="17">FLOOR(M10,0.01)</f>
        <v>915.7</v>
      </c>
      <c r="O10" s="43">
        <f>E10*F10</f>
        <v>5953</v>
      </c>
    </row>
    <row r="11" spans="1:17" s="3" customFormat="1" ht="62.25" customHeight="1">
      <c r="A11" s="39">
        <v>5</v>
      </c>
      <c r="B11" s="52" t="s">
        <v>24</v>
      </c>
      <c r="C11" s="50" t="s">
        <v>28</v>
      </c>
      <c r="D11" s="49" t="s">
        <v>20</v>
      </c>
      <c r="E11" s="40">
        <v>10</v>
      </c>
      <c r="F11" s="46">
        <v>924.39</v>
      </c>
      <c r="G11" s="47">
        <v>1320.16</v>
      </c>
      <c r="H11" s="54">
        <v>918</v>
      </c>
      <c r="I11" s="48">
        <f t="shared" ref="I11" si="18">AVERAGE(F11:H11)</f>
        <v>1054.1833333333334</v>
      </c>
      <c r="J11" s="48">
        <f t="shared" ref="J11" si="19">SQRT(((SUM((POWER(H11-I11,2)),(POWER(G11-I11,2)),(POWER(F11-I11,2)),)/(COLUMNS(F11:H11)-1))))</f>
        <v>230.36470743873366</v>
      </c>
      <c r="K11" s="48">
        <f t="shared" ref="K11" si="20">J11/I11*100</f>
        <v>21.852433078250176</v>
      </c>
      <c r="L11" s="41">
        <f t="shared" ref="L11" si="21">((E11/3)*(SUM(F11:H11)))</f>
        <v>10541.833333333334</v>
      </c>
      <c r="M11" s="42">
        <f t="shared" ref="M11" si="22">(F11+G11+H11)/3</f>
        <v>1054.1833333333334</v>
      </c>
      <c r="N11" s="43">
        <f t="shared" ref="N11" si="23">FLOOR(M11,0.01)</f>
        <v>1054.18</v>
      </c>
      <c r="O11" s="43">
        <f t="shared" ref="O11" si="24">E11*F11</f>
        <v>9243.9</v>
      </c>
    </row>
    <row r="12" spans="1:17" s="3" customFormat="1">
      <c r="A12" s="73" t="s">
        <v>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34">
        <f>SUM(O7:O11)</f>
        <v>45092.08</v>
      </c>
    </row>
    <row r="13" spans="1:17" s="3" customFormat="1">
      <c r="A13" s="22"/>
      <c r="B13" s="78" t="s">
        <v>33</v>
      </c>
      <c r="C13" s="78"/>
      <c r="D13" s="23"/>
      <c r="E13" s="23"/>
      <c r="F13" s="23"/>
      <c r="G13" s="23"/>
      <c r="H13" s="23"/>
      <c r="I13" s="23"/>
      <c r="J13" s="23"/>
      <c r="K13" s="24"/>
      <c r="L13" s="23"/>
      <c r="M13" s="23"/>
      <c r="N13" s="23"/>
      <c r="O13" s="24"/>
    </row>
    <row r="14" spans="1:17" s="3" customFormat="1" ht="16.5" customHeight="1">
      <c r="A14" s="4"/>
      <c r="B14" s="4"/>
      <c r="C14" s="77" t="s">
        <v>19</v>
      </c>
      <c r="D14" s="77"/>
      <c r="E14" s="77"/>
      <c r="F14" s="77"/>
      <c r="G14" s="77"/>
      <c r="H14" s="77"/>
      <c r="I14" s="77"/>
      <c r="J14" s="77"/>
      <c r="K14" s="27">
        <f>O12</f>
        <v>45092.08</v>
      </c>
      <c r="L14" s="45"/>
      <c r="M14" s="26"/>
      <c r="N14" s="26"/>
      <c r="O14" s="26"/>
    </row>
    <row r="15" spans="1:17" s="3" customFormat="1">
      <c r="A15" s="4"/>
      <c r="B15" s="4"/>
      <c r="C15" s="18"/>
      <c r="D15" s="18"/>
      <c r="E15" s="18"/>
      <c r="F15" s="18"/>
      <c r="G15" s="18"/>
      <c r="H15" s="18"/>
      <c r="I15" s="18"/>
      <c r="J15" s="18"/>
      <c r="K15" s="28"/>
      <c r="L15" s="18"/>
      <c r="M15" s="18"/>
      <c r="N15" s="18"/>
      <c r="O15" s="18"/>
    </row>
    <row r="16" spans="1:17" s="3" customFormat="1">
      <c r="A16" s="4"/>
      <c r="B16" s="20"/>
      <c r="C16" s="19"/>
      <c r="D16" s="19"/>
      <c r="E16" s="19"/>
      <c r="F16" s="19"/>
      <c r="G16" s="19"/>
      <c r="H16" s="19"/>
      <c r="I16" s="19"/>
      <c r="J16" s="19"/>
      <c r="K16" s="29"/>
      <c r="L16" s="19"/>
      <c r="M16" s="19"/>
      <c r="N16" s="19"/>
      <c r="O16" s="19"/>
    </row>
    <row r="17" spans="1:15" s="3" customFormat="1" ht="15.75">
      <c r="A17" s="6"/>
      <c r="B17" s="76"/>
      <c r="C17" s="7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3" customFormat="1" ht="15.75">
      <c r="A18" s="6"/>
      <c r="B18" s="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s="3" customFormat="1" ht="15.75">
      <c r="A19" s="6"/>
      <c r="B19" s="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s="3" customFormat="1">
      <c r="A20" s="6"/>
      <c r="B20" s="6"/>
      <c r="C20" s="5"/>
      <c r="D20" s="7"/>
      <c r="E20" s="7"/>
      <c r="F20" s="10"/>
      <c r="G20" s="11"/>
      <c r="H20" s="8"/>
      <c r="I20" s="6"/>
      <c r="J20" s="6"/>
      <c r="K20" s="9"/>
      <c r="L20" s="6"/>
      <c r="M20" s="6"/>
      <c r="N20" s="9"/>
      <c r="O20" s="6"/>
    </row>
    <row r="21" spans="1:15" s="3" customFormat="1">
      <c r="A21" s="6"/>
      <c r="B21" s="6"/>
      <c r="C21" s="5"/>
      <c r="D21" s="7"/>
      <c r="E21" s="7"/>
      <c r="F21" s="10"/>
      <c r="G21" s="11"/>
      <c r="H21" s="8"/>
      <c r="I21" s="6"/>
      <c r="J21" s="6"/>
      <c r="K21" s="9"/>
      <c r="L21" s="6"/>
      <c r="M21" s="6"/>
      <c r="N21" s="9"/>
      <c r="O21" s="6"/>
    </row>
    <row r="22" spans="1:15" s="3" customFormat="1">
      <c r="A22" s="6"/>
      <c r="B22" s="6"/>
      <c r="C22" s="5"/>
      <c r="D22" s="7"/>
      <c r="E22" s="7"/>
      <c r="F22" s="10"/>
      <c r="G22" s="11"/>
      <c r="H22" s="8"/>
      <c r="I22" s="6"/>
      <c r="J22" s="6"/>
      <c r="K22" s="9"/>
      <c r="L22" s="6"/>
      <c r="M22" s="6"/>
      <c r="N22" s="9"/>
      <c r="O22" s="6"/>
    </row>
    <row r="23" spans="1:15" s="3" customFormat="1">
      <c r="A23" s="6"/>
      <c r="B23" s="6"/>
      <c r="C23" s="5"/>
      <c r="D23" s="7"/>
      <c r="E23" s="7"/>
      <c r="F23" s="10"/>
      <c r="G23" s="11"/>
      <c r="H23" s="8"/>
      <c r="I23" s="6"/>
      <c r="J23" s="6"/>
      <c r="K23" s="9"/>
      <c r="L23" s="6"/>
      <c r="M23" s="6"/>
      <c r="N23" s="9"/>
      <c r="O23" s="6"/>
    </row>
    <row r="24" spans="1:15" s="3" customFormat="1">
      <c r="A24" s="6"/>
      <c r="B24" s="6"/>
      <c r="C24" s="5"/>
      <c r="D24" s="7"/>
      <c r="E24" s="7"/>
      <c r="F24" s="10"/>
      <c r="G24" s="11"/>
      <c r="H24" s="8"/>
      <c r="I24" s="6"/>
      <c r="J24" s="6"/>
      <c r="K24" s="9"/>
      <c r="L24" s="6"/>
      <c r="M24" s="6"/>
      <c r="N24" s="9"/>
      <c r="O24" s="6"/>
    </row>
    <row r="25" spans="1:15" s="3" customFormat="1">
      <c r="A25" s="6"/>
      <c r="B25" s="6"/>
      <c r="C25" s="5"/>
      <c r="D25" s="7"/>
      <c r="E25" s="7"/>
      <c r="F25" s="10"/>
      <c r="G25" s="11"/>
      <c r="H25" s="8"/>
      <c r="I25" s="6"/>
      <c r="J25" s="6"/>
      <c r="K25" s="9"/>
      <c r="L25" s="6"/>
      <c r="M25" s="6"/>
      <c r="N25" s="9"/>
      <c r="O25" s="6"/>
    </row>
    <row r="26" spans="1:15" s="3" customFormat="1">
      <c r="A26" s="6"/>
      <c r="B26" s="6"/>
      <c r="C26" s="5"/>
      <c r="D26" s="7"/>
      <c r="E26" s="7"/>
      <c r="F26" s="10"/>
      <c r="G26" s="11"/>
      <c r="H26" s="8"/>
      <c r="I26" s="6"/>
      <c r="J26" s="4"/>
      <c r="K26" s="9"/>
      <c r="L26" s="6"/>
      <c r="M26" s="6"/>
      <c r="N26" s="9"/>
      <c r="O26" s="6"/>
    </row>
    <row r="27" spans="1:15" s="3" customFormat="1">
      <c r="A27" s="6"/>
      <c r="B27" s="6"/>
      <c r="C27" s="5"/>
      <c r="D27" s="7"/>
      <c r="E27" s="7"/>
      <c r="F27" s="10"/>
      <c r="G27" s="11"/>
      <c r="H27" s="8"/>
      <c r="I27" s="6"/>
      <c r="J27" s="6"/>
      <c r="K27" s="9"/>
      <c r="L27" s="6"/>
      <c r="M27" s="6"/>
      <c r="N27" s="9"/>
      <c r="O27" s="6"/>
    </row>
    <row r="28" spans="1:15" s="3" customFormat="1">
      <c r="A28" s="12"/>
      <c r="B28" s="12"/>
      <c r="C28" s="5"/>
      <c r="D28" s="13"/>
      <c r="E28" s="14"/>
      <c r="F28" s="10"/>
      <c r="G28" s="11"/>
      <c r="H28" s="8"/>
      <c r="I28" s="12"/>
      <c r="J28" s="12"/>
      <c r="K28" s="15"/>
      <c r="L28" s="12"/>
      <c r="M28" s="12"/>
      <c r="N28" s="15"/>
      <c r="O28" s="12"/>
    </row>
    <row r="29" spans="1:15" s="3" customFormat="1">
      <c r="A29" s="12"/>
      <c r="B29" s="12"/>
      <c r="C29" s="5"/>
      <c r="D29" s="13"/>
      <c r="E29" s="14"/>
      <c r="F29" s="10"/>
      <c r="G29" s="11"/>
      <c r="H29" s="8"/>
      <c r="I29" s="12"/>
      <c r="J29" s="12"/>
      <c r="K29" s="15"/>
      <c r="L29" s="12"/>
      <c r="M29" s="12"/>
      <c r="N29" s="15"/>
      <c r="O29" s="12"/>
    </row>
    <row r="30" spans="1:15" s="3" customFormat="1">
      <c r="A30" s="12"/>
      <c r="B30" s="12"/>
      <c r="C30" s="5"/>
      <c r="D30" s="13"/>
      <c r="E30" s="14"/>
      <c r="F30" s="10"/>
      <c r="G30" s="11"/>
      <c r="H30" s="8"/>
      <c r="I30" s="12"/>
      <c r="J30" s="12"/>
      <c r="K30" s="15"/>
      <c r="L30" s="12"/>
      <c r="M30" s="12"/>
      <c r="N30" s="15"/>
      <c r="O30" s="12"/>
    </row>
    <row r="31" spans="1:15" s="3" customFormat="1">
      <c r="A31" s="12"/>
      <c r="B31" s="12"/>
      <c r="C31" s="5"/>
      <c r="D31" s="13"/>
      <c r="E31" s="14"/>
      <c r="F31" s="10"/>
      <c r="G31" s="11"/>
      <c r="H31" s="8"/>
      <c r="I31" s="12"/>
      <c r="J31" s="12"/>
      <c r="K31" s="15"/>
      <c r="L31" s="12"/>
      <c r="M31" s="12"/>
      <c r="N31" s="15"/>
      <c r="O31" s="12"/>
    </row>
    <row r="32" spans="1:15" s="3" customFormat="1">
      <c r="A32" s="12"/>
      <c r="B32" s="12"/>
      <c r="C32" s="5"/>
      <c r="D32" s="13"/>
      <c r="E32" s="14"/>
      <c r="F32" s="10"/>
      <c r="G32" s="11"/>
      <c r="H32" s="8"/>
      <c r="I32" s="12"/>
      <c r="J32" s="12"/>
      <c r="K32" s="15"/>
      <c r="L32" s="12"/>
      <c r="M32" s="12"/>
      <c r="N32" s="15"/>
      <c r="O32" s="12"/>
    </row>
    <row r="33" spans="1:15" s="3" customFormat="1">
      <c r="A33" s="12"/>
      <c r="B33" s="12"/>
      <c r="C33" s="5"/>
      <c r="D33" s="13"/>
      <c r="E33" s="14"/>
      <c r="F33" s="10"/>
      <c r="G33" s="11"/>
      <c r="H33" s="8"/>
      <c r="I33" s="12"/>
      <c r="J33" s="12"/>
      <c r="K33" s="15"/>
      <c r="L33" s="12"/>
      <c r="M33" s="12"/>
      <c r="N33" s="15"/>
      <c r="O33" s="12"/>
    </row>
    <row r="34" spans="1:15" s="3" customFormat="1">
      <c r="A34" s="12"/>
      <c r="B34" s="12"/>
      <c r="C34" s="5"/>
      <c r="D34" s="13"/>
      <c r="E34" s="14"/>
      <c r="F34" s="8"/>
      <c r="G34" s="16"/>
      <c r="H34" s="17"/>
      <c r="I34" s="12"/>
      <c r="J34" s="12"/>
      <c r="K34" s="15"/>
      <c r="L34" s="12"/>
      <c r="M34" s="12"/>
      <c r="N34" s="15"/>
      <c r="O34" s="12"/>
    </row>
    <row r="35" spans="1:15" s="3" customFormat="1">
      <c r="A35" s="12"/>
      <c r="B35" s="12"/>
      <c r="C35" s="5"/>
      <c r="D35" s="13"/>
      <c r="E35" s="14"/>
      <c r="F35" s="17"/>
      <c r="G35" s="16"/>
      <c r="H35" s="17"/>
      <c r="I35" s="12"/>
      <c r="J35" s="12"/>
      <c r="K35" s="15"/>
      <c r="L35" s="12"/>
      <c r="M35" s="12"/>
      <c r="N35" s="15"/>
      <c r="O35" s="12"/>
    </row>
    <row r="36" spans="1:15" s="3" customFormat="1">
      <c r="A36" s="12"/>
      <c r="B36" s="12"/>
      <c r="C36" s="5"/>
      <c r="D36" s="13"/>
      <c r="E36" s="14"/>
      <c r="F36" s="17"/>
      <c r="G36" s="16"/>
      <c r="H36" s="17"/>
      <c r="I36" s="12"/>
      <c r="J36" s="12"/>
      <c r="K36" s="15"/>
      <c r="L36" s="12"/>
      <c r="M36" s="12"/>
      <c r="N36" s="15"/>
      <c r="O36" s="12"/>
    </row>
    <row r="37" spans="1:15" s="3" customFormat="1">
      <c r="A37" s="12"/>
      <c r="B37" s="12"/>
      <c r="C37" s="5"/>
      <c r="D37" s="13"/>
      <c r="E37" s="14"/>
      <c r="F37" s="17"/>
      <c r="G37" s="16"/>
      <c r="H37" s="17"/>
      <c r="I37" s="12"/>
      <c r="J37" s="12"/>
      <c r="K37" s="15"/>
      <c r="L37" s="12"/>
      <c r="M37" s="12"/>
      <c r="N37" s="15"/>
      <c r="O37" s="12"/>
    </row>
    <row r="38" spans="1:15" s="3" customFormat="1">
      <c r="A38" s="12"/>
      <c r="B38" s="12"/>
      <c r="C38" s="5"/>
      <c r="D38" s="13"/>
      <c r="E38" s="14"/>
      <c r="F38" s="17"/>
      <c r="G38" s="16"/>
      <c r="H38" s="17"/>
      <c r="I38" s="12"/>
      <c r="J38" s="12"/>
      <c r="K38" s="15"/>
      <c r="L38" s="12"/>
      <c r="M38" s="12"/>
      <c r="N38" s="15"/>
      <c r="O38" s="12"/>
    </row>
    <row r="39" spans="1:15" s="3" customFormat="1">
      <c r="A39" s="12"/>
      <c r="B39" s="12"/>
      <c r="C39" s="5"/>
      <c r="D39" s="13"/>
      <c r="E39" s="14"/>
      <c r="F39" s="17"/>
      <c r="G39" s="16"/>
      <c r="H39" s="17"/>
      <c r="I39" s="12"/>
      <c r="J39" s="12"/>
      <c r="K39" s="15"/>
      <c r="L39" s="12"/>
      <c r="M39" s="12"/>
      <c r="N39" s="15"/>
      <c r="O39" s="12"/>
    </row>
    <row r="40" spans="1:15" s="3" customFormat="1">
      <c r="A40" s="12"/>
      <c r="B40" s="12"/>
      <c r="C40" s="5"/>
      <c r="D40" s="13"/>
      <c r="E40" s="14"/>
      <c r="F40" s="17"/>
      <c r="G40" s="16"/>
      <c r="H40" s="17"/>
      <c r="I40" s="12"/>
      <c r="J40" s="12"/>
      <c r="K40" s="15"/>
      <c r="L40" s="12"/>
      <c r="M40" s="12"/>
      <c r="N40" s="15"/>
      <c r="O40" s="12"/>
    </row>
    <row r="41" spans="1:15" s="3" customFormat="1">
      <c r="A41" s="12"/>
      <c r="B41" s="12"/>
      <c r="C41" s="5"/>
      <c r="D41" s="13"/>
      <c r="E41" s="14"/>
      <c r="F41" s="17"/>
      <c r="G41" s="16"/>
      <c r="H41" s="17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7"/>
      <c r="G42" s="16"/>
      <c r="H42" s="17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7"/>
      <c r="G43" s="17"/>
      <c r="H43" s="17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7"/>
      <c r="G44" s="17"/>
      <c r="H44" s="17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7"/>
      <c r="G45" s="17"/>
      <c r="H45" s="17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7"/>
      <c r="G46" s="17"/>
      <c r="H46" s="17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17"/>
      <c r="G47" s="17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7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7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7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7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7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7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7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7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6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6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6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6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6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6" s="3" customForma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6" s="3" customFormat="1" ht="31.5" customHeigh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6" s="3" customFormat="1" ht="161.44999999999999" customHeigh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6" s="3" customForma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</row>
    <row r="122" spans="1:16" s="2" customFormat="1" ht="15" customHeigh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  <c r="P122" s="3"/>
    </row>
    <row r="123" spans="1:16" s="3" customForma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</row>
    <row r="124" spans="1:16" s="3" customForma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  <c r="P124" s="2"/>
    </row>
    <row r="125" spans="1:16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</row>
    <row r="126" spans="1:16" s="3" customForma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</row>
    <row r="127" spans="1:16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6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 s="3" customFormat="1">
      <c r="A133" s="12"/>
      <c r="B133" s="12"/>
      <c r="C133" s="5"/>
      <c r="D133" s="13"/>
      <c r="E133" s="14"/>
      <c r="F133" s="17"/>
      <c r="G133" s="17"/>
      <c r="H133" s="17"/>
      <c r="I133" s="12"/>
      <c r="J133" s="12"/>
      <c r="K133" s="15"/>
      <c r="L133" s="12"/>
      <c r="M133" s="12"/>
      <c r="N133" s="15"/>
      <c r="O133" s="12"/>
    </row>
    <row r="134" spans="1:16">
      <c r="P134" s="3"/>
    </row>
    <row r="135" spans="1:16">
      <c r="P135" s="3"/>
    </row>
  </sheetData>
  <autoFilter ref="A5:O12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7">
    <mergeCell ref="C19:O19"/>
    <mergeCell ref="C18:O18"/>
    <mergeCell ref="C4:O4"/>
    <mergeCell ref="C5:C6"/>
    <mergeCell ref="A12:N12"/>
    <mergeCell ref="B17:C17"/>
    <mergeCell ref="C14:J14"/>
    <mergeCell ref="B13:C13"/>
    <mergeCell ref="A3:O3"/>
    <mergeCell ref="A1:O1"/>
    <mergeCell ref="A2:O2"/>
    <mergeCell ref="I5:K5"/>
    <mergeCell ref="A5:A6"/>
    <mergeCell ref="D5:D6"/>
    <mergeCell ref="E5:E6"/>
    <mergeCell ref="F5:H5"/>
    <mergeCell ref="L5:O5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lastPrinted>2025-02-10T04:29:53Z</cp:lastPrinted>
  <dcterms:created xsi:type="dcterms:W3CDTF">2014-01-15T18:15:09Z</dcterms:created>
  <dcterms:modified xsi:type="dcterms:W3CDTF">2026-06-18T03:10:27Z</dcterms:modified>
</cp:coreProperties>
</file>