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Контракты 2026\п.4\Контракт № обслуживание котельной\"/>
    </mc:Choice>
  </mc:AlternateContent>
  <bookViews>
    <workbookView xWindow="0" yWindow="0" windowWidth="21705" windowHeight="10500" tabRatio="974" firstSheet="3" activeTab="3"/>
  </bookViews>
  <sheets>
    <sheet name="07.02.2022" sheetId="11" r:id="rId1"/>
    <sheet name="Отчет" sheetId="1" r:id="rId2"/>
    <sheet name="Рапорт" sheetId="10" r:id="rId3"/>
    <sheet name="53" sheetId="32" r:id="rId4"/>
  </sheets>
  <definedNames>
    <definedName name="_xlnm.Print_Area" localSheetId="0">'07.02.2022'!$A$1:$O$14</definedName>
    <definedName name="_xlnm.Print_Area" localSheetId="3">'53'!$A$1:$O$11</definedName>
  </definedNames>
  <calcPr calcId="162913"/>
</workbook>
</file>

<file path=xl/calcChain.xml><?xml version="1.0" encoding="utf-8"?>
<calcChain xmlns="http://schemas.openxmlformats.org/spreadsheetml/2006/main">
  <c r="L6" i="32" l="1"/>
  <c r="L7" i="32" l="1"/>
  <c r="M7" i="32" s="1"/>
  <c r="N7" i="32" s="1"/>
  <c r="O7" i="32" s="1"/>
  <c r="I7" i="32"/>
  <c r="J7" i="32" s="1"/>
  <c r="K7" i="32" s="1"/>
  <c r="I6" i="32" l="1"/>
  <c r="J6" i="32" s="1"/>
  <c r="K6" i="32" s="1"/>
  <c r="I8" i="11" l="1"/>
  <c r="J8" i="11" s="1"/>
  <c r="K8" i="11" s="1"/>
  <c r="L8" i="11"/>
  <c r="M8" i="11" s="1"/>
  <c r="N8" i="11" s="1"/>
  <c r="O8" i="11" s="1"/>
  <c r="I6" i="11"/>
  <c r="J6" i="11" s="1"/>
  <c r="K6" i="11" s="1"/>
  <c r="L6" i="11"/>
  <c r="M6" i="11" s="1"/>
  <c r="N6" i="11" s="1"/>
  <c r="I7" i="11"/>
  <c r="J7" i="11" s="1"/>
  <c r="K7" i="11" s="1"/>
  <c r="L7" i="11"/>
  <c r="M7" i="11" s="1"/>
  <c r="N7" i="11" s="1"/>
  <c r="O7" i="11" s="1"/>
  <c r="O6" i="11" l="1"/>
  <c r="I11" i="11" l="1"/>
  <c r="G15" i="10"/>
  <c r="H14" i="10"/>
  <c r="H13" i="10"/>
  <c r="H12" i="10"/>
  <c r="H11" i="10"/>
  <c r="H10" i="10"/>
  <c r="H9" i="10"/>
  <c r="H8" i="10"/>
  <c r="H7" i="10"/>
  <c r="H6" i="10"/>
  <c r="H5" i="10"/>
  <c r="H15" i="10" l="1"/>
  <c r="G16" i="10" s="1"/>
  <c r="T12" i="11"/>
  <c r="T11" i="11"/>
  <c r="A4" i="1" l="1"/>
  <c r="C4" i="1" l="1"/>
  <c r="M6" i="32"/>
  <c r="N6" i="32" s="1"/>
  <c r="O6" i="32" s="1"/>
</calcChain>
</file>

<file path=xl/sharedStrings.xml><?xml version="1.0" encoding="utf-8"?>
<sst xmlns="http://schemas.openxmlformats.org/spreadsheetml/2006/main" count="90" uniqueCount="75">
  <si>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</si>
  <si>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</si>
  <si>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</si>
  <si>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</si>
  <si>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</si>
  <si>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</si>
  <si>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</si>
  <si>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</si>
  <si>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</si>
  <si>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</si>
  <si>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</si>
  <si>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</si>
  <si>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</si>
  <si>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</si>
  <si>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</si>
  <si>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</si>
  <si>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>Заказчик: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</si>
  <si>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</si>
  <si>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</si>
  <si>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</si>
  <si>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</si>
  <si>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</si>
  <si>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</si>
  <si>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</si>
  <si>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Обоснование цены контракта (руб.) (расчет цены см. Приложение 1)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</si>
  <si>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</si>
  <si>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</si>
  <si>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Закупка осуществляется в соответствии с п.12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 заключить  контракта на поставку товара для государственных нужд при приобретении указанным учреждением сырья, материалов, комплектующих изделий для производства товара, выполнения работы, оказания услуги в целях трудоустройства осужденных на основании договоров, заключенных с юридическими лицами, при условии, что приобретение указанным учреждением таких сырья, материалов, комплектующих изделий осуществляется за счет средств, предусмотренных этими договорами;
 Объем закупки обеспечивает потребность учреждений на период, необходимый для проведения конкурентных способов осуществления закупок.</t>
  </si>
  <si>
    <t xml:space="preserve">   В связи с необходимостью осуществить закупку в сжатые сроки период поставки товара установлен </t>
  </si>
  <si>
    <t xml:space="preserve">ПРИЛОЖЕНИЕ 4 к государственному контракту №___ от "___"__________2016г.                                                             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</si>
  <si>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Наименование</t>
  </si>
  <si>
    <r>
      <t>_______________</t>
    </r>
    <r>
      <rPr>
        <b/>
        <u/>
        <sz val="10"/>
        <color indexed="8"/>
        <rFont val="Times New Roman"/>
        <family val="1"/>
        <charset val="204"/>
      </rPr>
      <t>ФКУ ИК</t>
    </r>
    <r>
      <rPr>
        <b/>
        <sz val="10"/>
        <color indexed="8"/>
        <rFont val="Times New Roman"/>
        <family val="1"/>
        <charset val="204"/>
      </rPr>
      <t>___________________
(наименование казенного/бюджетного учреждения)
адрес:</t>
    </r>
    <r>
      <rPr>
        <b/>
        <u/>
        <sz val="10"/>
        <color indexed="8"/>
        <rFont val="Times New Roman"/>
        <family val="1"/>
        <charset val="204"/>
      </rPr>
      <t xml:space="preserve"> г. Кемерово ул. </t>
    </r>
    <r>
      <rPr>
        <b/>
        <sz val="10"/>
        <color indexed="8"/>
        <rFont val="Times New Roman"/>
        <family val="1"/>
        <charset val="204"/>
      </rPr>
      <t>,
телефон: _______________, факс: _____________,
адрес электронной почты: ____________________</t>
    </r>
  </si>
  <si>
    <t>итого</t>
  </si>
  <si>
    <t>Было</t>
  </si>
  <si>
    <t>Стало</t>
  </si>
  <si>
    <t>закупка в рамках ФЦП</t>
  </si>
  <si>
    <t>№ предложения</t>
  </si>
  <si>
    <t xml:space="preserve">Промышленная одноигольная прямострочная швейная машина 
(для средних и тяжелых материалов)
</t>
  </si>
  <si>
    <t xml:space="preserve">Двухигольная промышленная швейная машина челночного 
стежка с игольным продвижением и отключением одной из игл для средних и тяжелых материалов </t>
  </si>
  <si>
    <t xml:space="preserve">Полупромышленный парогенератор </t>
  </si>
  <si>
    <t>Ручная отрезная линейка 2,1 метра</t>
  </si>
  <si>
    <t xml:space="preserve">Петельная машина 
с прямым приводом (Петельная машина челночного стежка, прямая петля)
</t>
  </si>
  <si>
    <t xml:space="preserve">Пуговичная машина </t>
  </si>
  <si>
    <t xml:space="preserve">Промышленный      
5-ти ниточный оверлок
</t>
  </si>
  <si>
    <t>Закрепочная машина (Одноигольная закрепочная машина челночного стежка для легких и средних материалов)</t>
  </si>
  <si>
    <t xml:space="preserve">Дисковый раскройный нож 
с механизмом самозаточки 
</t>
  </si>
  <si>
    <t xml:space="preserve">Вертикальный раскройный нож </t>
  </si>
  <si>
    <t>-</t>
  </si>
  <si>
    <t>остаток</t>
  </si>
  <si>
    <t>шт.</t>
  </si>
  <si>
    <t>Источник 1  вх №</t>
  </si>
  <si>
    <t>Источник   вх №</t>
  </si>
  <si>
    <t>Источник 3  вх №</t>
  </si>
  <si>
    <t>светильник светодиодный универсальный ДВО-36 w</t>
  </si>
  <si>
    <t>Светильник Navigator LED ДСП-36W 6500К 3780 ЛМ IP65 14647</t>
  </si>
  <si>
    <t>светильник IN HOME CKУ-02 125W 5000K IP65 4690612032856</t>
  </si>
  <si>
    <t>Старший инженер ПТГ</t>
  </si>
  <si>
    <t>М.С. Роот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</si>
  <si>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</si>
  <si>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</si>
  <si>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Д.А. Ваганов</t>
  </si>
  <si>
    <t>Главный инженер</t>
  </si>
  <si>
    <t>Н(М)ЦК,  определяемая методом сопоставимых рыночных цен (анализа рынка)*</t>
  </si>
  <si>
    <t>Н(М)ЦК,  контракта с учетом округления цены за единицу (руб.)</t>
  </si>
  <si>
    <t>Однородность совокупности значений выявленных цен, используемых в расчете Н(М)ЦК</t>
  </si>
  <si>
    <t xml:space="preserve"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</si>
  <si>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Услуга по обслуживанию котельной</t>
  </si>
  <si>
    <t>Услуга по страхованию  котельной</t>
  </si>
  <si>
    <t>усл.</t>
  </si>
  <si>
    <t>мес.</t>
  </si>
  <si>
    <t xml:space="preserve">Обоснование  цены контракта, заключаемого с единственным поставщиком (подрядчиком, исполнителем), ЦКЕП
</t>
  </si>
  <si>
    <t>В результате проведенного расчета ЦКЕП контракта составила:</t>
  </si>
  <si>
    <t>Источник 1 вх. № 264 от 17.07.2026</t>
  </si>
  <si>
    <t>Источник 2 вх. № 265 от 17.07.2026</t>
  </si>
  <si>
    <t>Источник 3 вх. № 266 от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</si>
</sst>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3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70C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0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7" fillId="0" borderId="1" xfId="0" applyFont="1" applyBorder="1" applyAlignment="1">
      <alignment vertical="top" wrapText="1"/>
    </xf>
    <xf numFmtId="0" fontId="3" fillId="0" borderId="0" xfId="0" applyFont="1" applyAlignment="1" applyProtection="1">
      <alignment horizontal="right" wrapText="1"/>
      <protection locked="0"/>
    </xf>
    <xf numFmtId="0" fontId="2" fillId="0" borderId="3" xfId="0" applyFont="1" applyFill="1" applyBorder="1" applyAlignment="1" applyProtection="1">
      <alignment vertical="center"/>
      <protection locked="0"/>
    </xf>
    <xf numFmtId="0" fontId="12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2" fontId="13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6" fillId="0" borderId="0" xfId="0" applyFo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2" fontId="17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2" fillId="0" borderId="0" xfId="0" applyFont="1" applyFill="1"/>
    <xf numFmtId="0" fontId="7" fillId="0" borderId="0" xfId="0" applyFont="1" applyFill="1"/>
    <xf numFmtId="0" fontId="6" fillId="0" borderId="0" xfId="0" applyFont="1" applyFill="1" applyAlignment="1" applyProtection="1">
      <alignment wrapTex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21" fillId="2" borderId="0" xfId="0" applyNumberFormat="1" applyFont="1" applyFill="1"/>
    <xf numFmtId="4" fontId="21" fillId="0" borderId="0" xfId="0" applyNumberFormat="1" applyFont="1" applyAlignment="1">
      <alignment horizontal="center" vertical="top"/>
    </xf>
    <xf numFmtId="0" fontId="19" fillId="0" borderId="0" xfId="0" applyFont="1"/>
    <xf numFmtId="0" fontId="19" fillId="0" borderId="0" xfId="0" applyFont="1" applyFill="1" applyAlignment="1" applyProtection="1">
      <alignment wrapText="1"/>
      <protection locked="0"/>
    </xf>
    <xf numFmtId="164" fontId="19" fillId="0" borderId="0" xfId="0" applyNumberFormat="1" applyFont="1" applyFill="1" applyAlignment="1" applyProtection="1">
      <alignment horizontal="center" vertical="center"/>
      <protection locked="0"/>
    </xf>
    <xf numFmtId="0" fontId="19" fillId="0" borderId="0" xfId="0" applyFont="1" applyFill="1" applyAlignment="1" applyProtection="1">
      <alignment vertical="center"/>
      <protection locked="0"/>
    </xf>
    <xf numFmtId="4" fontId="19" fillId="0" borderId="0" xfId="0" applyNumberFormat="1" applyFont="1" applyFill="1" applyBorder="1" applyAlignment="1" applyProtection="1">
      <alignment vertical="center"/>
      <protection locked="0"/>
    </xf>
    <xf numFmtId="4" fontId="19" fillId="0" borderId="0" xfId="0" applyNumberFormat="1" applyFont="1" applyFill="1" applyAlignment="1" applyProtection="1">
      <alignment vertical="center"/>
      <protection locked="0"/>
    </xf>
    <xf numFmtId="0" fontId="19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20" fillId="0" borderId="0" xfId="0" applyFont="1"/>
    <xf numFmtId="4" fontId="20" fillId="0" borderId="0" xfId="0" applyNumberFormat="1" applyFont="1" applyFill="1"/>
    <xf numFmtId="0" fontId="18" fillId="0" borderId="0" xfId="0" applyFont="1"/>
    <xf numFmtId="4" fontId="26" fillId="3" borderId="0" xfId="0" applyNumberFormat="1" applyFont="1" applyFill="1" applyAlignment="1">
      <alignment horizontal="center" vertical="top"/>
    </xf>
    <xf numFmtId="4" fontId="27" fillId="0" borderId="0" xfId="0" applyNumberFormat="1" applyFont="1" applyAlignment="1">
      <alignment horizontal="center" vertical="top"/>
    </xf>
    <xf numFmtId="4" fontId="19" fillId="0" borderId="0" xfId="0" applyNumberFormat="1" applyFont="1" applyFill="1" applyAlignment="1" applyProtection="1">
      <alignment wrapText="1"/>
      <protection locked="0"/>
    </xf>
    <xf numFmtId="4" fontId="19" fillId="0" borderId="0" xfId="0" applyNumberFormat="1" applyFont="1" applyFill="1" applyAlignment="1" applyProtection="1">
      <alignment horizontal="center" vertical="center"/>
      <protection locked="0"/>
    </xf>
    <xf numFmtId="165" fontId="19" fillId="0" borderId="0" xfId="0" applyNumberFormat="1" applyFont="1" applyFill="1" applyAlignment="1" applyProtection="1">
      <alignment horizontal="center" vertical="center"/>
      <protection locked="0"/>
    </xf>
    <xf numFmtId="4" fontId="28" fillId="4" borderId="0" xfId="0" applyNumberFormat="1" applyFont="1" applyFill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textRotation="90" wrapText="1"/>
    </xf>
    <xf numFmtId="0" fontId="29" fillId="0" borderId="1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/>
    </xf>
    <xf numFmtId="0" fontId="30" fillId="0" borderId="11" xfId="0" applyFont="1" applyBorder="1" applyAlignment="1">
      <alignment horizontal="center" wrapText="1"/>
    </xf>
    <xf numFmtId="0" fontId="30" fillId="0" borderId="13" xfId="0" applyFont="1" applyBorder="1" applyAlignment="1">
      <alignment horizontal="center" vertical="top" wrapText="1"/>
    </xf>
    <xf numFmtId="0" fontId="30" fillId="0" borderId="11" xfId="0" applyFont="1" applyBorder="1" applyAlignment="1">
      <alignment horizontal="center" vertical="top" wrapText="1"/>
    </xf>
    <xf numFmtId="0" fontId="29" fillId="0" borderId="12" xfId="0" applyFont="1" applyBorder="1" applyAlignment="1">
      <alignment horizontal="center" wrapText="1"/>
    </xf>
    <xf numFmtId="0" fontId="29" fillId="0" borderId="10" xfId="0" applyFont="1" applyBorder="1" applyAlignment="1">
      <alignment horizontal="center"/>
    </xf>
    <xf numFmtId="0" fontId="30" fillId="0" borderId="12" xfId="0" applyFont="1" applyBorder="1" applyAlignment="1">
      <alignment horizontal="center" wrapText="1"/>
    </xf>
    <xf numFmtId="0" fontId="30" fillId="0" borderId="14" xfId="0" applyFont="1" applyBorder="1" applyAlignment="1">
      <alignment horizontal="center" vertical="top" wrapText="1"/>
    </xf>
    <xf numFmtId="0" fontId="30" fillId="0" borderId="12" xfId="0" applyFont="1" applyBorder="1" applyAlignment="1">
      <alignment horizontal="center" vertical="top" wrapText="1"/>
    </xf>
    <xf numFmtId="0" fontId="3" fillId="0" borderId="0" xfId="0" applyFont="1"/>
    <xf numFmtId="4" fontId="35" fillId="2" borderId="0" xfId="0" applyNumberFormat="1" applyFont="1" applyFill="1"/>
    <xf numFmtId="0" fontId="1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4" fontId="6" fillId="0" borderId="8" xfId="0" applyNumberFormat="1" applyFont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textRotation="90" wrapText="1"/>
    </xf>
    <xf numFmtId="0" fontId="36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 wrapText="1"/>
    </xf>
    <xf numFmtId="2" fontId="36" fillId="0" borderId="1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0" fontId="4" fillId="0" borderId="0" xfId="0" applyFont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right" vertical="center"/>
    </xf>
    <xf numFmtId="4" fontId="2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top" wrapText="1"/>
      <protection locked="0"/>
    </xf>
    <xf numFmtId="0" fontId="20" fillId="0" borderId="0" xfId="0" applyFont="1" applyFill="1" applyAlignment="1" applyProtection="1">
      <alignment horizontal="right" vertical="center"/>
      <protection locked="0"/>
    </xf>
    <xf numFmtId="0" fontId="31" fillId="0" borderId="0" xfId="0" applyFont="1" applyFill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7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161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8874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1600200</xdr:rowOff>
    </xdr:from>
    <xdr:to>
      <xdr:col>11</xdr:col>
      <xdr:colOff>1504950</xdr:colOff>
      <xdr:row>4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868650" y="27527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419100</xdr:colOff>
      <xdr:row>4</xdr:row>
      <xdr:rowOff>1628775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1163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649325" y="2105025"/>
          <a:ext cx="17240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0630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66675</xdr:colOff>
      <xdr:row>4</xdr:row>
      <xdr:rowOff>2917825</xdr:rowOff>
    </xdr:from>
    <xdr:to>
      <xdr:col>12</xdr:col>
      <xdr:colOff>44450</xdr:colOff>
      <xdr:row>5</xdr:row>
      <xdr:rowOff>41275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35300" y="4060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419100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64005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4"/>
  <sheetViews>
    <sheetView view="pageLayout" zoomScale="70" zoomScaleSheetLayoutView="90" zoomScalePageLayoutView="70" workbookViewId="0">
      <selection activeCell="C28" sqref="C28"/>
    </sheetView>
  </sheetViews>
  <sheetFormatPr defaultRowHeight="12.75" x14ac:dyDescent="0.2"/>
  <cols>
    <col min="1" max="1" width="5.7109375" style="2" customWidth="1"/>
    <col min="2" max="2" width="93.42578125" style="2" customWidth="1"/>
    <col min="3" max="3" width="19.140625" style="2" customWidth="1"/>
    <col min="4" max="4" width="5.85546875" style="2" customWidth="1"/>
    <col min="5" max="5" width="8.28515625" style="2" customWidth="1"/>
    <col min="6" max="6" width="16.7109375" style="26" bestFit="1" customWidth="1"/>
    <col min="7" max="7" width="19.7109375" style="26" bestFit="1" customWidth="1"/>
    <col min="8" max="8" width="16.85546875" style="26" bestFit="1" customWidth="1"/>
    <col min="9" max="9" width="20.42578125" style="2" customWidth="1"/>
    <col min="10" max="10" width="20.140625" style="2" customWidth="1"/>
    <col min="11" max="11" width="26.140625" style="2" customWidth="1"/>
    <col min="12" max="12" width="22.7109375" style="2" customWidth="1"/>
    <col min="13" max="13" width="17.140625" style="2" customWidth="1"/>
    <col min="14" max="14" width="13.85546875" style="2" customWidth="1"/>
    <col min="15" max="15" width="14.7109375" style="2" customWidth="1"/>
    <col min="16" max="19" width="9.140625" style="2"/>
    <col min="20" max="20" width="25.42578125" style="2" bestFit="1" customWidth="1"/>
    <col min="21" max="16384" width="9.140625" style="2"/>
  </cols>
  <sheetData>
    <row r="2" spans="1:20" ht="168.75" hidden="1" customHeight="1" x14ac:dyDescent="0.3">
      <c r="A2" s="14"/>
      <c r="B2" s="14"/>
      <c r="C2" s="14"/>
      <c r="D2" s="14"/>
      <c r="E2" s="14"/>
      <c r="F2" s="25"/>
      <c r="G2" s="25"/>
      <c r="H2" s="25"/>
      <c r="I2" s="14"/>
      <c r="J2" s="14"/>
      <c r="K2" s="95" t="s">
        <v>29</v>
      </c>
      <c r="L2" s="95"/>
      <c r="M2" s="95"/>
      <c r="N2" s="95"/>
      <c r="O2" s="95"/>
    </row>
    <row r="3" spans="1:20" ht="39" customHeight="1" x14ac:dyDescent="0.2">
      <c r="A3" s="96" t="s">
        <v>11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20" ht="39" customHeight="1" x14ac:dyDescent="0.2">
      <c r="A4" s="97" t="s">
        <v>0</v>
      </c>
      <c r="B4" s="97" t="s">
        <v>2</v>
      </c>
      <c r="C4" s="98" t="s">
        <v>5</v>
      </c>
      <c r="D4" s="98" t="s">
        <v>1</v>
      </c>
      <c r="E4" s="98" t="s">
        <v>3</v>
      </c>
      <c r="F4" s="100" t="s">
        <v>4</v>
      </c>
      <c r="G4" s="101"/>
      <c r="H4" s="101"/>
      <c r="I4" s="102" t="s">
        <v>12</v>
      </c>
      <c r="J4" s="102"/>
      <c r="K4" s="102"/>
      <c r="L4" s="103" t="s">
        <v>15</v>
      </c>
      <c r="M4" s="103"/>
      <c r="N4" s="103"/>
      <c r="O4" s="103"/>
    </row>
    <row r="5" spans="1:20" ht="159" customHeight="1" thickBot="1" x14ac:dyDescent="0.45">
      <c r="A5" s="97"/>
      <c r="B5" s="98"/>
      <c r="C5" s="99"/>
      <c r="D5" s="99"/>
      <c r="E5" s="99"/>
      <c r="F5" s="58" t="s">
        <v>50</v>
      </c>
      <c r="G5" s="58" t="s">
        <v>51</v>
      </c>
      <c r="H5" s="58" t="s">
        <v>52</v>
      </c>
      <c r="I5" s="40" t="s">
        <v>7</v>
      </c>
      <c r="J5" s="40" t="s">
        <v>6</v>
      </c>
      <c r="K5" s="15" t="s">
        <v>25</v>
      </c>
      <c r="L5" s="16" t="s">
        <v>26</v>
      </c>
      <c r="M5" s="17" t="s">
        <v>8</v>
      </c>
      <c r="N5" s="17" t="s">
        <v>9</v>
      </c>
      <c r="O5" s="17" t="s">
        <v>13</v>
      </c>
      <c r="T5" s="30">
        <v>3602200</v>
      </c>
    </row>
    <row r="6" spans="1:20" s="1" customFormat="1" ht="33" customHeight="1" thickBot="1" x14ac:dyDescent="0.3">
      <c r="A6" s="39">
        <v>1</v>
      </c>
      <c r="B6" s="59" t="s">
        <v>54</v>
      </c>
      <c r="C6" s="60"/>
      <c r="D6" s="61" t="s">
        <v>49</v>
      </c>
      <c r="E6" s="62">
        <v>45</v>
      </c>
      <c r="F6" s="63">
        <v>1041.72</v>
      </c>
      <c r="G6" s="64">
        <v>1093.81</v>
      </c>
      <c r="H6" s="64">
        <v>1041.72</v>
      </c>
      <c r="I6" s="55">
        <f>AVERAGE(F6:H6)</f>
        <v>1059.0833333333333</v>
      </c>
      <c r="J6" s="56">
        <f t="shared" ref="J6:J7" si="0">SQRT(((SUM((POWER(H6-I6,2)),(POWER(G6-I6,2)),(POWER(F6-I6,2)))/(COLUMNS(F6:H6)-1))))</f>
        <v>30.074175522087561</v>
      </c>
      <c r="K6" s="56">
        <f t="shared" ref="K6:K7" si="1">J6/I6*100</f>
        <v>2.8396420352903515</v>
      </c>
      <c r="L6" s="57">
        <f>((E6/3)*(SUM(F6:H6)))</f>
        <v>47658.75</v>
      </c>
      <c r="M6" s="57">
        <f>L6/E6</f>
        <v>1059.0833333333333</v>
      </c>
      <c r="N6" s="57">
        <f>ROUND(M6,2)</f>
        <v>1059.08</v>
      </c>
      <c r="O6" s="57">
        <f>N6*E6</f>
        <v>47658.6</v>
      </c>
    </row>
    <row r="7" spans="1:20" s="1" customFormat="1" ht="27" thickBot="1" x14ac:dyDescent="0.3">
      <c r="A7" s="39">
        <v>2</v>
      </c>
      <c r="B7" s="65" t="s">
        <v>53</v>
      </c>
      <c r="C7" s="60"/>
      <c r="D7" s="66" t="s">
        <v>49</v>
      </c>
      <c r="E7" s="67">
        <v>60</v>
      </c>
      <c r="F7" s="68">
        <v>1174</v>
      </c>
      <c r="G7" s="69">
        <v>1232.7</v>
      </c>
      <c r="H7" s="69">
        <v>1372.02</v>
      </c>
      <c r="I7" s="55">
        <f t="shared" ref="I7" si="2">AVERAGE(F7:H7)</f>
        <v>1259.5733333333333</v>
      </c>
      <c r="J7" s="56">
        <f t="shared" si="0"/>
        <v>101.70846637981191</v>
      </c>
      <c r="K7" s="56">
        <f t="shared" si="1"/>
        <v>8.074834841942133</v>
      </c>
      <c r="L7" s="57">
        <f t="shared" ref="L7" si="3">((E7/3)*(SUM(F7:H7)))</f>
        <v>75574.399999999994</v>
      </c>
      <c r="M7" s="57">
        <f t="shared" ref="M7" si="4">L7/E7</f>
        <v>1259.5733333333333</v>
      </c>
      <c r="N7" s="57">
        <f t="shared" ref="N7" si="5">ROUND(M7,2)</f>
        <v>1259.57</v>
      </c>
      <c r="O7" s="57">
        <f>N7*E7</f>
        <v>75574.2</v>
      </c>
      <c r="T7" s="31">
        <v>3006000</v>
      </c>
    </row>
    <row r="8" spans="1:20" s="1" customFormat="1" ht="28.5" thickBot="1" x14ac:dyDescent="0.3">
      <c r="A8" s="39">
        <v>3</v>
      </c>
      <c r="B8" s="65" t="s">
        <v>55</v>
      </c>
      <c r="C8" s="60"/>
      <c r="D8" s="66" t="s">
        <v>49</v>
      </c>
      <c r="E8" s="67">
        <v>30</v>
      </c>
      <c r="F8" s="68">
        <v>3285</v>
      </c>
      <c r="G8" s="69">
        <v>3449.25</v>
      </c>
      <c r="H8" s="69">
        <v>3914.02</v>
      </c>
      <c r="I8" s="55">
        <f t="shared" ref="I8" si="6">AVERAGE(F8:H8)</f>
        <v>3549.4233333333336</v>
      </c>
      <c r="J8" s="56">
        <f t="shared" ref="J8" si="7">SQRT(((SUM((POWER(H8-I8,2)),(POWER(G8-I8,2)),(POWER(F8-I8,2)))/(COLUMNS(F8:H8)-1))))</f>
        <v>326.25536414491842</v>
      </c>
      <c r="K8" s="56">
        <f t="shared" ref="K8" si="8">J8/I8*100</f>
        <v>9.1917850733946</v>
      </c>
      <c r="L8" s="57">
        <f t="shared" ref="L8" si="9">((E8/3)*(SUM(F8:H8)))</f>
        <v>106482.70000000001</v>
      </c>
      <c r="M8" s="57">
        <f t="shared" ref="M8" si="10">L8/E8</f>
        <v>3549.4233333333336</v>
      </c>
      <c r="N8" s="57">
        <f t="shared" ref="N8" si="11">ROUND(M8,2)</f>
        <v>3549.42</v>
      </c>
      <c r="O8" s="57">
        <f>N8*E8</f>
        <v>106482.6</v>
      </c>
      <c r="T8" s="49">
        <v>3677800</v>
      </c>
    </row>
    <row r="9" spans="1:20" s="1" customFormat="1" ht="19.5" thickBot="1" x14ac:dyDescent="0.3">
      <c r="A9" s="39">
        <v>4</v>
      </c>
      <c r="B9" s="65"/>
      <c r="C9" s="60"/>
      <c r="D9" s="66"/>
      <c r="E9" s="67"/>
      <c r="F9" s="68"/>
      <c r="G9" s="69"/>
      <c r="H9" s="69"/>
      <c r="I9" s="55"/>
      <c r="J9" s="56"/>
      <c r="K9" s="56"/>
      <c r="L9" s="57"/>
      <c r="M9" s="57"/>
      <c r="N9" s="57"/>
      <c r="O9" s="57"/>
    </row>
    <row r="10" spans="1:20" s="1" customFormat="1" ht="19.5" thickBot="1" x14ac:dyDescent="0.3">
      <c r="A10" s="39">
        <v>5</v>
      </c>
      <c r="B10" s="65"/>
      <c r="C10" s="60"/>
      <c r="D10" s="66"/>
      <c r="E10" s="67"/>
      <c r="F10" s="68"/>
      <c r="G10" s="69"/>
      <c r="H10" s="69"/>
      <c r="I10" s="55"/>
      <c r="J10" s="56"/>
      <c r="K10" s="56"/>
      <c r="L10" s="57"/>
      <c r="M10" s="57"/>
      <c r="N10" s="57"/>
      <c r="O10" s="57"/>
    </row>
    <row r="11" spans="1:20" s="1" customFormat="1" ht="22.5" x14ac:dyDescent="0.25">
      <c r="A11" s="88" t="s">
        <v>14</v>
      </c>
      <c r="B11" s="88"/>
      <c r="C11" s="88"/>
      <c r="D11" s="88"/>
      <c r="E11" s="88"/>
      <c r="F11" s="88"/>
      <c r="G11" s="88"/>
      <c r="H11" s="88"/>
      <c r="I11" s="89">
        <f>SUM(O6:O10)</f>
        <v>229715.4</v>
      </c>
      <c r="J11" s="89"/>
      <c r="K11" s="19" t="s">
        <v>10</v>
      </c>
      <c r="L11" s="19"/>
      <c r="M11" s="19"/>
      <c r="N11" s="19"/>
      <c r="O11" s="18"/>
      <c r="T11" s="50">
        <f>T8-I11</f>
        <v>3448084.6</v>
      </c>
    </row>
    <row r="12" spans="1:20" s="1" customFormat="1" ht="79.5" customHeight="1" x14ac:dyDescent="0.25">
      <c r="A12" s="90" t="s">
        <v>17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T12" s="54">
        <f>T8-I11</f>
        <v>3448084.6</v>
      </c>
    </row>
    <row r="13" spans="1:20" s="1" customFormat="1" ht="20.25" x14ac:dyDescent="0.3">
      <c r="A13" s="91" t="s">
        <v>56</v>
      </c>
      <c r="B13" s="91"/>
      <c r="C13" s="91"/>
      <c r="D13" s="46"/>
      <c r="E13" s="46"/>
      <c r="F13" s="47"/>
      <c r="G13" s="47"/>
      <c r="H13" s="47"/>
      <c r="I13" s="46"/>
      <c r="J13" s="46"/>
      <c r="K13" s="46"/>
      <c r="L13" s="94" t="s">
        <v>57</v>
      </c>
      <c r="M13" s="94"/>
      <c r="N13" s="46"/>
      <c r="O13" s="46"/>
    </row>
    <row r="14" spans="1:20" s="1" customFormat="1" ht="18.75" x14ac:dyDescent="0.3">
      <c r="A14" s="92"/>
      <c r="B14" s="92"/>
      <c r="C14" s="92"/>
      <c r="D14" s="92"/>
      <c r="E14" s="32"/>
      <c r="F14" s="5"/>
      <c r="G14" s="5"/>
      <c r="H14" s="5"/>
      <c r="I14" s="35"/>
      <c r="J14" s="35"/>
      <c r="K14" s="93"/>
      <c r="L14" s="93"/>
      <c r="M14" s="35"/>
      <c r="N14" s="22"/>
      <c r="O14" s="22"/>
    </row>
    <row r="15" spans="1:20" s="1" customFormat="1" ht="18.75" x14ac:dyDescent="0.3">
      <c r="A15" s="41"/>
      <c r="B15" s="41"/>
      <c r="C15" s="41"/>
      <c r="D15" s="41"/>
      <c r="E15" s="32"/>
      <c r="F15" s="51"/>
      <c r="G15" s="52"/>
      <c r="H15" s="52"/>
      <c r="I15" s="35"/>
      <c r="J15" s="36"/>
      <c r="K15" s="35"/>
      <c r="L15" s="35"/>
      <c r="M15" s="35"/>
      <c r="N15" s="22"/>
      <c r="O15" s="22"/>
    </row>
    <row r="16" spans="1:20" s="1" customFormat="1" ht="18.75" x14ac:dyDescent="0.3">
      <c r="A16" s="41"/>
      <c r="B16" s="41"/>
      <c r="C16" s="41"/>
      <c r="D16" s="41"/>
      <c r="E16" s="32"/>
      <c r="F16" s="33"/>
      <c r="G16" s="34"/>
      <c r="H16" s="34"/>
      <c r="I16" s="35"/>
      <c r="J16" s="35"/>
      <c r="K16" s="35"/>
      <c r="L16" s="35"/>
      <c r="M16" s="35"/>
      <c r="N16" s="22"/>
      <c r="O16" s="22"/>
    </row>
    <row r="17" spans="1:15" s="1" customFormat="1" ht="18.75" x14ac:dyDescent="0.3">
      <c r="A17" s="41"/>
      <c r="B17" s="41"/>
      <c r="C17" s="41"/>
      <c r="D17" s="41"/>
      <c r="E17" s="32"/>
      <c r="F17" s="33"/>
      <c r="G17" s="53"/>
      <c r="H17" s="34"/>
      <c r="I17" s="37"/>
      <c r="J17" s="35"/>
      <c r="K17" s="35"/>
      <c r="L17" s="35"/>
      <c r="M17" s="37"/>
      <c r="N17" s="22"/>
      <c r="O17" s="22"/>
    </row>
    <row r="18" spans="1:15" s="1" customFormat="1" ht="18.75" x14ac:dyDescent="0.3">
      <c r="A18" s="85"/>
      <c r="B18" s="85"/>
      <c r="C18" s="85"/>
      <c r="D18" s="32"/>
      <c r="E18" s="32"/>
      <c r="F18" s="38"/>
      <c r="G18" s="38"/>
      <c r="H18" s="38"/>
      <c r="I18" s="32"/>
      <c r="J18" s="32"/>
      <c r="K18" s="32"/>
      <c r="L18" s="32"/>
      <c r="M18" s="32"/>
      <c r="N18" s="14"/>
      <c r="O18" s="14"/>
    </row>
    <row r="19" spans="1:15" s="1" customFormat="1" ht="18.75" x14ac:dyDescent="0.3">
      <c r="A19" s="86"/>
      <c r="B19" s="86"/>
      <c r="C19" s="86"/>
      <c r="D19" s="86"/>
      <c r="E19" s="20"/>
      <c r="F19" s="27"/>
      <c r="G19" s="21"/>
      <c r="H19" s="21"/>
      <c r="I19" s="22"/>
      <c r="J19" s="22"/>
      <c r="K19" s="87"/>
      <c r="L19" s="87"/>
      <c r="M19" s="22"/>
      <c r="N19" s="22"/>
      <c r="O19" s="22"/>
    </row>
    <row r="20" spans="1:15" s="1" customFormat="1" ht="18.75" x14ac:dyDescent="0.3">
      <c r="A20" s="14"/>
      <c r="B20" s="14"/>
      <c r="C20" s="14"/>
      <c r="D20" s="14"/>
      <c r="E20" s="14"/>
      <c r="F20" s="25"/>
      <c r="G20" s="25"/>
      <c r="H20" s="25"/>
      <c r="I20" s="14"/>
      <c r="J20" s="14"/>
      <c r="K20" s="14"/>
      <c r="L20" s="14"/>
      <c r="M20" s="14"/>
      <c r="N20" s="14"/>
      <c r="O20" s="14"/>
    </row>
    <row r="21" spans="1:15" s="1" customFormat="1" ht="18.75" x14ac:dyDescent="0.3">
      <c r="A21" s="14"/>
      <c r="B21" s="14"/>
      <c r="C21" s="14"/>
      <c r="D21" s="14"/>
      <c r="E21" s="14"/>
      <c r="F21" s="25"/>
      <c r="G21" s="25"/>
      <c r="H21" s="25"/>
      <c r="I21" s="14"/>
      <c r="J21" s="14"/>
      <c r="K21" s="14"/>
      <c r="L21" s="14"/>
      <c r="M21" s="14"/>
      <c r="N21" s="14"/>
      <c r="O21" s="14"/>
    </row>
    <row r="22" spans="1:15" s="1" customFormat="1" ht="18.75" x14ac:dyDescent="0.3">
      <c r="A22" s="14"/>
      <c r="B22" s="14"/>
      <c r="C22" s="14"/>
      <c r="D22" s="14"/>
      <c r="E22" s="14"/>
      <c r="F22" s="25"/>
      <c r="G22" s="25"/>
      <c r="H22" s="25"/>
      <c r="I22" s="14"/>
      <c r="J22" s="14"/>
      <c r="K22" s="14"/>
      <c r="L22" s="14"/>
      <c r="M22" s="14"/>
      <c r="N22" s="14"/>
      <c r="O22" s="14"/>
    </row>
    <row r="23" spans="1:15" s="1" customFormat="1" ht="18.75" customHeight="1" x14ac:dyDescent="0.3">
      <c r="A23" s="14"/>
      <c r="B23" s="14"/>
      <c r="C23" s="14"/>
      <c r="D23" s="14"/>
      <c r="E23" s="14"/>
      <c r="F23" s="25"/>
      <c r="G23" s="25"/>
      <c r="H23" s="25"/>
      <c r="I23" s="14"/>
      <c r="J23" s="14"/>
      <c r="K23" s="14"/>
      <c r="L23" s="14"/>
      <c r="M23" s="14"/>
      <c r="N23" s="14"/>
      <c r="O23" s="14"/>
    </row>
    <row r="24" spans="1:15" s="1" customFormat="1" ht="18.75" x14ac:dyDescent="0.3">
      <c r="A24" s="14"/>
      <c r="B24" s="14"/>
      <c r="C24" s="14"/>
      <c r="D24" s="14"/>
      <c r="E24" s="14"/>
      <c r="F24" s="25"/>
      <c r="G24" s="25"/>
      <c r="H24" s="25"/>
      <c r="I24" s="14"/>
      <c r="J24" s="14"/>
      <c r="K24" s="14"/>
      <c r="L24" s="14"/>
      <c r="M24" s="14"/>
      <c r="N24" s="14"/>
      <c r="O24" s="14"/>
    </row>
    <row r="25" spans="1:15" s="1" customFormat="1" ht="21.75" customHeight="1" x14ac:dyDescent="0.3">
      <c r="A25" s="14"/>
      <c r="B25" s="14"/>
      <c r="C25" s="14"/>
      <c r="D25" s="14"/>
      <c r="E25" s="14"/>
      <c r="F25" s="25"/>
      <c r="G25" s="25"/>
      <c r="H25" s="25"/>
      <c r="I25" s="14"/>
      <c r="J25" s="14"/>
      <c r="K25" s="14"/>
      <c r="L25" s="14"/>
      <c r="M25" s="14"/>
      <c r="N25" s="14"/>
      <c r="O25" s="14"/>
    </row>
    <row r="26" spans="1:15" s="4" customFormat="1" ht="22.5" customHeight="1" x14ac:dyDescent="0.3">
      <c r="A26" s="14"/>
      <c r="B26" s="14"/>
      <c r="C26" s="14"/>
      <c r="D26" s="14"/>
      <c r="E26" s="14"/>
      <c r="F26" s="25"/>
      <c r="G26" s="25"/>
      <c r="H26" s="25"/>
      <c r="I26" s="14"/>
      <c r="J26" s="14"/>
      <c r="K26" s="14"/>
      <c r="L26" s="14"/>
      <c r="M26" s="14"/>
      <c r="N26" s="14"/>
      <c r="O26" s="14"/>
    </row>
    <row r="27" spans="1:15" ht="22.5" customHeight="1" x14ac:dyDescent="0.2"/>
    <row r="28" spans="1:15" s="48" customFormat="1" ht="15.75" customHeight="1" x14ac:dyDescent="0.2">
      <c r="A28" s="2"/>
      <c r="B28" s="2"/>
      <c r="C28" s="2"/>
      <c r="D28" s="2"/>
      <c r="E28" s="2"/>
      <c r="F28" s="26"/>
      <c r="G28" s="26"/>
      <c r="H28" s="26"/>
      <c r="I28" s="2"/>
      <c r="J28" s="2"/>
      <c r="K28" s="2"/>
      <c r="L28" s="2"/>
      <c r="M28" s="2"/>
      <c r="N28" s="2"/>
      <c r="O28" s="2"/>
    </row>
    <row r="29" spans="1:15" s="5" customFormat="1" ht="15" x14ac:dyDescent="0.2">
      <c r="A29" s="2"/>
      <c r="B29" s="2"/>
      <c r="C29" s="2"/>
      <c r="D29" s="2"/>
      <c r="E29" s="2"/>
      <c r="F29" s="26"/>
      <c r="G29" s="26"/>
      <c r="H29" s="26"/>
      <c r="I29" s="2"/>
      <c r="J29" s="2"/>
      <c r="K29" s="2"/>
      <c r="L29" s="2"/>
      <c r="M29" s="2"/>
      <c r="N29" s="2"/>
      <c r="O29" s="2"/>
    </row>
    <row r="30" spans="1:15" s="5" customFormat="1" ht="15" x14ac:dyDescent="0.2">
      <c r="A30" s="2"/>
      <c r="B30" s="2"/>
      <c r="C30" s="2"/>
      <c r="D30" s="2"/>
      <c r="E30" s="2"/>
      <c r="F30" s="26"/>
      <c r="G30" s="26"/>
      <c r="H30" s="26"/>
      <c r="I30" s="2"/>
      <c r="J30" s="2"/>
      <c r="K30" s="2"/>
      <c r="L30" s="2"/>
      <c r="M30" s="2"/>
      <c r="N30" s="2"/>
      <c r="O30" s="2"/>
    </row>
    <row r="31" spans="1:15" s="5" customFormat="1" ht="11.25" customHeight="1" x14ac:dyDescent="0.2">
      <c r="A31" s="2"/>
      <c r="B31" s="2"/>
      <c r="C31" s="2"/>
      <c r="D31" s="2"/>
      <c r="E31" s="2"/>
      <c r="F31" s="26"/>
      <c r="G31" s="26"/>
      <c r="H31" s="26"/>
      <c r="I31" s="2"/>
      <c r="J31" s="2"/>
      <c r="K31" s="2"/>
      <c r="L31" s="2"/>
      <c r="M31" s="2"/>
      <c r="N31" s="2"/>
      <c r="O31" s="2"/>
    </row>
    <row r="32" spans="1:15" s="5" customFormat="1" ht="15" x14ac:dyDescent="0.2">
      <c r="A32" s="2"/>
      <c r="B32" s="2"/>
      <c r="C32" s="2"/>
      <c r="D32" s="2"/>
      <c r="E32" s="2"/>
      <c r="F32" s="26"/>
      <c r="G32" s="26"/>
      <c r="H32" s="26"/>
      <c r="I32" s="2"/>
      <c r="J32" s="2"/>
      <c r="K32" s="2"/>
      <c r="L32" s="2"/>
      <c r="M32" s="2"/>
      <c r="N32" s="2"/>
      <c r="O32" s="2"/>
    </row>
    <row r="33" spans="1:15" ht="19.5" customHeight="1" x14ac:dyDescent="0.2"/>
    <row r="34" spans="1:15" s="5" customFormat="1" ht="18.75" customHeight="1" x14ac:dyDescent="0.2">
      <c r="A34" s="2"/>
      <c r="B34" s="2"/>
      <c r="C34" s="2"/>
      <c r="D34" s="2"/>
      <c r="E34" s="2"/>
      <c r="F34" s="26"/>
      <c r="G34" s="26"/>
      <c r="H34" s="26"/>
      <c r="I34" s="2"/>
      <c r="J34" s="2"/>
      <c r="K34" s="2"/>
      <c r="L34" s="2"/>
      <c r="M34" s="2"/>
      <c r="N34" s="2"/>
      <c r="O34" s="2"/>
    </row>
  </sheetData>
  <mergeCells count="20">
    <mergeCell ref="K2:O2"/>
    <mergeCell ref="A3:O3"/>
    <mergeCell ref="A4:A5"/>
    <mergeCell ref="B4:B5"/>
    <mergeCell ref="C4:C5"/>
    <mergeCell ref="D4:D5"/>
    <mergeCell ref="E4:E5"/>
    <mergeCell ref="F4:H4"/>
    <mergeCell ref="I4:K4"/>
    <mergeCell ref="L4:O4"/>
    <mergeCell ref="A18:C18"/>
    <mergeCell ref="A19:D19"/>
    <mergeCell ref="K19:L19"/>
    <mergeCell ref="A11:H11"/>
    <mergeCell ref="I11:J11"/>
    <mergeCell ref="A12:O12"/>
    <mergeCell ref="A13:C13"/>
    <mergeCell ref="A14:D14"/>
    <mergeCell ref="K14:L14"/>
    <mergeCell ref="L13:M13"/>
  </mergeCells>
  <pageMargins left="0.31496062992125984" right="0.11811023622047245" top="0.74803149606299213" bottom="0.74803149606299213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zoomScale="91" zoomScaleNormal="91" workbookViewId="0">
      <selection activeCell="A2" sqref="A2:D2"/>
    </sheetView>
  </sheetViews>
  <sheetFormatPr defaultRowHeight="12.75" x14ac:dyDescent="0.2"/>
  <cols>
    <col min="1" max="1" width="62.85546875" style="2" customWidth="1"/>
    <col min="2" max="2" width="50.85546875" style="2" customWidth="1"/>
    <col min="3" max="3" width="22.710937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104" t="s">
        <v>31</v>
      </c>
      <c r="D1" s="104"/>
    </row>
    <row r="2" spans="1:4" ht="72" customHeight="1" x14ac:dyDescent="0.2">
      <c r="A2" s="105" t="s">
        <v>19</v>
      </c>
      <c r="B2" s="105"/>
      <c r="C2" s="105"/>
      <c r="D2" s="105"/>
    </row>
    <row r="3" spans="1:4" ht="159" customHeight="1" x14ac:dyDescent="0.2">
      <c r="A3" s="3" t="s">
        <v>21</v>
      </c>
      <c r="B3" s="3" t="s">
        <v>22</v>
      </c>
      <c r="C3" s="3" t="s">
        <v>24</v>
      </c>
      <c r="D3" s="3" t="s">
        <v>23</v>
      </c>
    </row>
    <row r="4" spans="1:4" s="1" customFormat="1" ht="218.25" customHeight="1" x14ac:dyDescent="0.25">
      <c r="A4" s="24" t="e">
        <f>#REF!</f>
        <v>#REF!</v>
      </c>
      <c r="B4" s="11" t="s">
        <v>27</v>
      </c>
      <c r="C4" s="23" t="e">
        <f>#REF!</f>
        <v>#REF!</v>
      </c>
      <c r="D4" s="11" t="s">
        <v>28</v>
      </c>
    </row>
    <row r="5" spans="1:4" ht="15.75" customHeight="1" x14ac:dyDescent="0.25">
      <c r="A5" s="10" t="s">
        <v>20</v>
      </c>
    </row>
    <row r="6" spans="1:4" s="5" customFormat="1" ht="48.75" customHeight="1" x14ac:dyDescent="0.25">
      <c r="A6" s="7"/>
      <c r="C6" s="13"/>
      <c r="D6" s="12"/>
    </row>
    <row r="7" spans="1:4" s="5" customFormat="1" ht="18.75" customHeight="1" x14ac:dyDescent="0.25">
      <c r="A7" s="7"/>
      <c r="C7" s="8"/>
      <c r="D7" s="8"/>
    </row>
    <row r="8" spans="1:4" s="5" customFormat="1" ht="11.25" customHeight="1" x14ac:dyDescent="0.25">
      <c r="A8" s="7"/>
      <c r="C8" s="8"/>
      <c r="D8" s="9" t="s">
        <v>18</v>
      </c>
    </row>
    <row r="9" spans="1:4" ht="19.5" customHeight="1" x14ac:dyDescent="0.25">
      <c r="A9" s="10" t="s">
        <v>16</v>
      </c>
      <c r="C9" s="6"/>
    </row>
    <row r="10" spans="1:4" s="5" customFormat="1" ht="48" customHeight="1" x14ac:dyDescent="0.25">
      <c r="A10" s="7"/>
      <c r="C10" s="13"/>
      <c r="D10" s="12"/>
    </row>
    <row r="11" spans="1:4" ht="16.5" customHeight="1" x14ac:dyDescent="0.2"/>
    <row r="12" spans="1:4" x14ac:dyDescent="0.2">
      <c r="D12" s="9" t="s">
        <v>18</v>
      </c>
    </row>
  </sheetData>
  <mergeCells count="2">
    <mergeCell ref="C1:D1"/>
    <mergeCell ref="A2:D2"/>
  </mergeCells>
  <phoneticPr fontId="1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H16"/>
  <sheetViews>
    <sheetView workbookViewId="0">
      <selection activeCell="H21" sqref="H21"/>
    </sheetView>
  </sheetViews>
  <sheetFormatPr defaultRowHeight="15" x14ac:dyDescent="0.25"/>
  <cols>
    <col min="1" max="4" width="9.140625" style="28"/>
    <col min="5" max="5" width="14.28515625" style="28" customWidth="1"/>
    <col min="6" max="6" width="50.85546875" style="28" customWidth="1"/>
    <col min="7" max="7" width="13.7109375" style="28" customWidth="1"/>
    <col min="8" max="8" width="11.42578125" style="28" bestFit="1" customWidth="1"/>
    <col min="9" max="16384" width="9.140625" style="28"/>
  </cols>
  <sheetData>
    <row r="3" spans="5:8" ht="30" x14ac:dyDescent="0.25">
      <c r="E3" s="42" t="s">
        <v>36</v>
      </c>
      <c r="F3" s="43" t="s">
        <v>30</v>
      </c>
      <c r="G3" s="29" t="s">
        <v>33</v>
      </c>
      <c r="H3" s="29" t="s">
        <v>34</v>
      </c>
    </row>
    <row r="4" spans="5:8" x14ac:dyDescent="0.25">
      <c r="E4" s="29">
        <v>152</v>
      </c>
      <c r="F4" s="44" t="s">
        <v>35</v>
      </c>
      <c r="G4" s="45">
        <v>5257.95</v>
      </c>
      <c r="H4" s="45" t="s">
        <v>47</v>
      </c>
    </row>
    <row r="5" spans="5:8" ht="50.25" customHeight="1" x14ac:dyDescent="0.25">
      <c r="E5" s="29">
        <v>201</v>
      </c>
      <c r="F5" s="44" t="s">
        <v>37</v>
      </c>
      <c r="G5" s="45">
        <v>2064800</v>
      </c>
      <c r="H5" s="45">
        <f>1487745.6+15928.12</f>
        <v>1503673.7200000002</v>
      </c>
    </row>
    <row r="6" spans="5:8" ht="38.25" x14ac:dyDescent="0.25">
      <c r="E6" s="29">
        <v>202</v>
      </c>
      <c r="F6" s="44" t="s">
        <v>38</v>
      </c>
      <c r="G6" s="45">
        <v>594000</v>
      </c>
      <c r="H6" s="45">
        <f>387268.1+38726.89</f>
        <v>425994.99</v>
      </c>
    </row>
    <row r="7" spans="5:8" x14ac:dyDescent="0.25">
      <c r="E7" s="29">
        <v>203</v>
      </c>
      <c r="F7" s="43" t="s">
        <v>39</v>
      </c>
      <c r="G7" s="45">
        <v>238000.02</v>
      </c>
      <c r="H7" s="45">
        <f>227645.65+45529.16</f>
        <v>273174.81</v>
      </c>
    </row>
    <row r="8" spans="5:8" x14ac:dyDescent="0.25">
      <c r="E8" s="29">
        <v>204</v>
      </c>
      <c r="F8" s="43" t="s">
        <v>40</v>
      </c>
      <c r="G8" s="45">
        <v>98666.68</v>
      </c>
      <c r="H8" s="45">
        <f>74016.36</f>
        <v>74016.36</v>
      </c>
    </row>
    <row r="9" spans="5:8" ht="51.75" customHeight="1" x14ac:dyDescent="0.25">
      <c r="E9" s="29">
        <v>205</v>
      </c>
      <c r="F9" s="44" t="s">
        <v>41</v>
      </c>
      <c r="G9" s="45">
        <v>193766</v>
      </c>
      <c r="H9" s="45">
        <f>197464.28</f>
        <v>197464.28</v>
      </c>
    </row>
    <row r="10" spans="5:8" x14ac:dyDescent="0.25">
      <c r="E10" s="29">
        <v>206</v>
      </c>
      <c r="F10" s="43" t="s">
        <v>42</v>
      </c>
      <c r="G10" s="45">
        <v>92747.34</v>
      </c>
      <c r="H10" s="45">
        <f>123252.06</f>
        <v>123252.06</v>
      </c>
    </row>
    <row r="11" spans="5:8" ht="19.5" customHeight="1" x14ac:dyDescent="0.25">
      <c r="E11" s="29">
        <v>207</v>
      </c>
      <c r="F11" s="43" t="s">
        <v>43</v>
      </c>
      <c r="G11" s="45">
        <v>171678.34999999998</v>
      </c>
      <c r="H11" s="45">
        <f>147844.1</f>
        <v>147844.1</v>
      </c>
    </row>
    <row r="12" spans="5:8" ht="25.5" x14ac:dyDescent="0.25">
      <c r="E12" s="29">
        <v>208</v>
      </c>
      <c r="F12" s="44" t="s">
        <v>44</v>
      </c>
      <c r="G12" s="45">
        <v>90252.33</v>
      </c>
      <c r="H12" s="45">
        <f>90414.01</f>
        <v>90414.01</v>
      </c>
    </row>
    <row r="13" spans="5:8" ht="18" customHeight="1" x14ac:dyDescent="0.25">
      <c r="E13" s="29">
        <v>209</v>
      </c>
      <c r="F13" s="43" t="s">
        <v>45</v>
      </c>
      <c r="G13" s="45">
        <v>8191.33</v>
      </c>
      <c r="H13" s="45">
        <f>10042.58</f>
        <v>10042.58</v>
      </c>
    </row>
    <row r="14" spans="5:8" x14ac:dyDescent="0.25">
      <c r="E14" s="29">
        <v>210</v>
      </c>
      <c r="F14" s="43" t="s">
        <v>46</v>
      </c>
      <c r="G14" s="45">
        <v>44840</v>
      </c>
      <c r="H14" s="45">
        <f>36138.38</f>
        <v>36138.379999999997</v>
      </c>
    </row>
    <row r="15" spans="5:8" x14ac:dyDescent="0.25">
      <c r="E15" s="107" t="s">
        <v>32</v>
      </c>
      <c r="F15" s="108"/>
      <c r="G15" s="45">
        <f>SUM(G4:G14)</f>
        <v>3602200.0000000005</v>
      </c>
      <c r="H15" s="45">
        <f>SUM(H5:H14)</f>
        <v>2882015.2899999996</v>
      </c>
    </row>
    <row r="16" spans="5:8" x14ac:dyDescent="0.25">
      <c r="E16" s="107" t="s">
        <v>48</v>
      </c>
      <c r="F16" s="108"/>
      <c r="G16" s="106">
        <f>G15-H15</f>
        <v>720184.71000000089</v>
      </c>
      <c r="H16" s="106"/>
    </row>
  </sheetData>
  <mergeCells count="3">
    <mergeCell ref="G16:H16"/>
    <mergeCell ref="E15:F15"/>
    <mergeCell ref="E16:F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89"/>
  <sheetViews>
    <sheetView tabSelected="1" zoomScale="60" zoomScaleNormal="60" zoomScaleSheetLayoutView="90" zoomScalePageLayoutView="90" workbookViewId="0">
      <selection activeCell="F11" sqref="F11"/>
    </sheetView>
  </sheetViews>
  <sheetFormatPr defaultRowHeight="12.75" x14ac:dyDescent="0.2"/>
  <cols>
    <col min="1" max="1" width="5.7109375" style="2" customWidth="1"/>
    <col min="2" max="2" width="76.5703125" style="2" customWidth="1"/>
    <col min="3" max="3" width="16" style="2" customWidth="1"/>
    <col min="4" max="4" width="5.85546875" style="2" customWidth="1"/>
    <col min="5" max="5" width="10.5703125" style="2" customWidth="1"/>
    <col min="6" max="6" width="16.7109375" style="26" bestFit="1" customWidth="1"/>
    <col min="7" max="7" width="19.7109375" style="26" bestFit="1" customWidth="1"/>
    <col min="8" max="8" width="16.85546875" style="26" bestFit="1" customWidth="1"/>
    <col min="9" max="9" width="20.42578125" style="2" customWidth="1"/>
    <col min="10" max="10" width="20.140625" style="2" customWidth="1"/>
    <col min="11" max="11" width="26.140625" style="2" customWidth="1"/>
    <col min="12" max="12" width="22.7109375" style="2" customWidth="1"/>
    <col min="13" max="13" width="17.140625" style="2" customWidth="1"/>
    <col min="14" max="14" width="15.7109375" style="2" customWidth="1"/>
    <col min="15" max="15" width="14.7109375" style="2" customWidth="1"/>
    <col min="16" max="19" width="9.140625" style="2"/>
    <col min="20" max="20" width="25.42578125" style="2" bestFit="1" customWidth="1"/>
    <col min="21" max="16384" width="9.140625" style="2"/>
  </cols>
  <sheetData>
    <row r="2" spans="1:20" ht="168.75" hidden="1" customHeight="1" x14ac:dyDescent="0.3">
      <c r="A2" s="14"/>
      <c r="B2" s="14"/>
      <c r="C2" s="14"/>
      <c r="D2" s="14"/>
      <c r="E2" s="14"/>
      <c r="F2" s="25"/>
      <c r="G2" s="25"/>
      <c r="H2" s="25"/>
      <c r="I2" s="14"/>
      <c r="J2" s="14"/>
      <c r="K2" s="95" t="s">
        <v>29</v>
      </c>
      <c r="L2" s="95"/>
      <c r="M2" s="95"/>
      <c r="N2" s="95"/>
      <c r="O2" s="95"/>
    </row>
    <row r="3" spans="1:20" ht="39" customHeight="1" x14ac:dyDescent="0.2">
      <c r="A3" s="96" t="s">
        <v>70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20" ht="39" customHeight="1" x14ac:dyDescent="0.2">
      <c r="A4" s="98" t="s">
        <v>0</v>
      </c>
      <c r="B4" s="98" t="s">
        <v>2</v>
      </c>
      <c r="C4" s="98" t="s">
        <v>5</v>
      </c>
      <c r="D4" s="98" t="s">
        <v>1</v>
      </c>
      <c r="E4" s="98" t="s">
        <v>3</v>
      </c>
      <c r="F4" s="100" t="s">
        <v>4</v>
      </c>
      <c r="G4" s="101"/>
      <c r="H4" s="112"/>
      <c r="I4" s="113" t="s">
        <v>64</v>
      </c>
      <c r="J4" s="114"/>
      <c r="K4" s="115"/>
      <c r="L4" s="116" t="s">
        <v>62</v>
      </c>
      <c r="M4" s="117"/>
      <c r="N4" s="117"/>
      <c r="O4" s="118"/>
    </row>
    <row r="5" spans="1:20" s="70" customFormat="1" ht="255" customHeight="1" x14ac:dyDescent="0.25">
      <c r="A5" s="99"/>
      <c r="B5" s="99"/>
      <c r="C5" s="99"/>
      <c r="D5" s="99"/>
      <c r="E5" s="99"/>
      <c r="F5" s="80" t="s">
        <v>72</v>
      </c>
      <c r="G5" s="80" t="s">
        <v>73</v>
      </c>
      <c r="H5" s="80" t="s">
        <v>74</v>
      </c>
      <c r="I5" s="74" t="s">
        <v>7</v>
      </c>
      <c r="J5" s="74" t="s">
        <v>6</v>
      </c>
      <c r="K5" s="75" t="s">
        <v>58</v>
      </c>
      <c r="L5" s="73" t="s">
        <v>59</v>
      </c>
      <c r="M5" s="72" t="s">
        <v>8</v>
      </c>
      <c r="N5" s="72" t="s">
        <v>9</v>
      </c>
      <c r="O5" s="72" t="s">
        <v>63</v>
      </c>
      <c r="T5" s="71"/>
    </row>
    <row r="6" spans="1:20" s="1" customFormat="1" ht="18.75" x14ac:dyDescent="0.25">
      <c r="A6" s="76">
        <v>1</v>
      </c>
      <c r="B6" s="83" t="s">
        <v>66</v>
      </c>
      <c r="C6" s="77"/>
      <c r="D6" s="81" t="s">
        <v>69</v>
      </c>
      <c r="E6" s="78">
        <v>3</v>
      </c>
      <c r="F6" s="84">
        <v>76700</v>
      </c>
      <c r="G6" s="84">
        <v>118333.33</v>
      </c>
      <c r="H6" s="84">
        <v>116666.66</v>
      </c>
      <c r="I6" s="79">
        <f t="shared" ref="I6:I7" si="0">AVERAGE(F6:H6)</f>
        <v>103899.99666666666</v>
      </c>
      <c r="J6" s="56">
        <f t="shared" ref="J6:J7" si="1">SQRT(((SUM((POWER(H6-I6,2)),(POWER(G6-I6,2)),(POWER(F6-I6,2)))/(COLUMNS(F6:H6)-1))))</f>
        <v>23570.623903966425</v>
      </c>
      <c r="K6" s="56">
        <f t="shared" ref="K6:K7" si="2">J6/I6*100</f>
        <v>22.685875515074379</v>
      </c>
      <c r="L6" s="57">
        <f>((E6/3)*(SUM(F6:H6)))</f>
        <v>311699.99</v>
      </c>
      <c r="M6" s="57">
        <f t="shared" ref="M6" si="3">L6/E6</f>
        <v>103899.99666666666</v>
      </c>
      <c r="N6" s="57">
        <f t="shared" ref="N6" si="4">ROUND(M6,2)</f>
        <v>103900</v>
      </c>
      <c r="O6" s="57">
        <f t="shared" ref="O6" si="5">N6*E6</f>
        <v>311700</v>
      </c>
    </row>
    <row r="7" spans="1:20" s="1" customFormat="1" ht="18.75" x14ac:dyDescent="0.25">
      <c r="A7" s="82">
        <v>2</v>
      </c>
      <c r="B7" s="83" t="s">
        <v>67</v>
      </c>
      <c r="C7" s="77"/>
      <c r="D7" s="81" t="s">
        <v>68</v>
      </c>
      <c r="E7" s="78">
        <v>1</v>
      </c>
      <c r="F7" s="84">
        <v>16500</v>
      </c>
      <c r="G7" s="84">
        <v>18000</v>
      </c>
      <c r="H7" s="84">
        <v>19000</v>
      </c>
      <c r="I7" s="79">
        <f t="shared" si="0"/>
        <v>17833.333333333332</v>
      </c>
      <c r="J7" s="56">
        <f t="shared" si="1"/>
        <v>1258.3057392117917</v>
      </c>
      <c r="K7" s="56">
        <f t="shared" si="2"/>
        <v>7.0559200329633187</v>
      </c>
      <c r="L7" s="57">
        <f t="shared" ref="L7" si="6">((E7/3)*(SUM(F7:H7)))</f>
        <v>17833.333333333332</v>
      </c>
      <c r="M7" s="57">
        <f t="shared" ref="M7" si="7">L7/E7</f>
        <v>17833.333333333332</v>
      </c>
      <c r="N7" s="57">
        <f t="shared" ref="N7" si="8">ROUND(M7,2)</f>
        <v>17833.330000000002</v>
      </c>
      <c r="O7" s="57">
        <f t="shared" ref="O7" si="9">N7*E7</f>
        <v>17833.330000000002</v>
      </c>
    </row>
    <row r="8" spans="1:20" s="1" customFormat="1" ht="27" customHeight="1" x14ac:dyDescent="0.25">
      <c r="A8" s="109" t="s">
        <v>71</v>
      </c>
      <c r="B8" s="88"/>
      <c r="C8" s="88"/>
      <c r="D8" s="88"/>
      <c r="E8" s="88"/>
      <c r="F8" s="88"/>
      <c r="G8" s="88"/>
      <c r="H8" s="88"/>
      <c r="I8" s="89">
        <v>246600</v>
      </c>
      <c r="J8" s="89"/>
      <c r="K8" s="19" t="s">
        <v>10</v>
      </c>
      <c r="L8" s="19"/>
      <c r="M8" s="19"/>
      <c r="N8" s="19"/>
      <c r="O8" s="18"/>
    </row>
    <row r="9" spans="1:20" s="1" customFormat="1" ht="102.75" customHeight="1" x14ac:dyDescent="0.25">
      <c r="A9" s="110" t="s">
        <v>65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20" s="1" customFormat="1" ht="43.5" customHeight="1" x14ac:dyDescent="0.3">
      <c r="A10" s="111" t="s">
        <v>61</v>
      </c>
      <c r="B10" s="111"/>
      <c r="C10" s="111"/>
      <c r="D10" s="46"/>
      <c r="E10" s="46"/>
      <c r="F10" s="47"/>
      <c r="G10" s="47"/>
      <c r="H10" s="47"/>
      <c r="I10" s="46"/>
      <c r="J10" s="46" t="s">
        <v>60</v>
      </c>
      <c r="K10" s="46"/>
      <c r="L10" s="94"/>
      <c r="M10" s="94"/>
      <c r="N10" s="46"/>
      <c r="O10" s="46"/>
    </row>
    <row r="11" spans="1:20" s="1" customFormat="1" ht="21.75" customHeight="1" x14ac:dyDescent="0.3">
      <c r="A11" s="92"/>
      <c r="B11" s="92"/>
      <c r="C11" s="92"/>
      <c r="D11" s="92"/>
      <c r="E11" s="32"/>
      <c r="F11" s="5"/>
      <c r="G11" s="5"/>
      <c r="H11" s="5"/>
      <c r="I11" s="35"/>
      <c r="J11" s="35"/>
      <c r="K11" s="93"/>
      <c r="L11" s="93"/>
      <c r="M11" s="35"/>
      <c r="N11" s="22"/>
      <c r="O11" s="22"/>
    </row>
    <row r="12" spans="1:20" s="1" customFormat="1" ht="21.75" customHeight="1" x14ac:dyDescent="0.3">
      <c r="A12" s="41"/>
      <c r="B12" s="41"/>
      <c r="C12" s="41"/>
      <c r="D12" s="41"/>
      <c r="E12" s="32"/>
      <c r="F12" s="51"/>
      <c r="G12" s="52"/>
      <c r="H12" s="52"/>
      <c r="I12" s="35"/>
      <c r="J12" s="36"/>
      <c r="K12" s="35"/>
      <c r="L12" s="35"/>
      <c r="M12" s="35"/>
      <c r="N12" s="22"/>
      <c r="O12" s="22"/>
    </row>
    <row r="13" spans="1:20" s="1" customFormat="1" ht="21.75" customHeight="1" x14ac:dyDescent="0.3">
      <c r="A13" s="41"/>
      <c r="B13" s="41"/>
      <c r="C13" s="41"/>
      <c r="D13" s="41"/>
      <c r="E13" s="32"/>
      <c r="F13" s="33"/>
      <c r="G13" s="34"/>
      <c r="H13" s="34"/>
      <c r="I13" s="35"/>
      <c r="J13" s="35"/>
      <c r="K13" s="35"/>
      <c r="L13" s="35"/>
      <c r="M13" s="35"/>
      <c r="N13" s="22"/>
      <c r="O13" s="22"/>
    </row>
    <row r="14" spans="1:20" s="1" customFormat="1" ht="21.75" customHeight="1" x14ac:dyDescent="0.3">
      <c r="A14" s="41"/>
      <c r="B14" s="41"/>
      <c r="C14" s="41"/>
      <c r="D14" s="41"/>
      <c r="E14" s="32"/>
      <c r="F14" s="33"/>
      <c r="G14" s="53"/>
      <c r="H14" s="34"/>
      <c r="I14" s="37"/>
      <c r="J14" s="35"/>
      <c r="K14" s="35"/>
      <c r="L14" s="35"/>
      <c r="M14" s="37"/>
      <c r="N14" s="22"/>
      <c r="O14" s="22"/>
    </row>
    <row r="15" spans="1:20" s="1" customFormat="1" ht="21.75" customHeight="1" x14ac:dyDescent="0.3">
      <c r="A15" s="85"/>
      <c r="B15" s="85"/>
      <c r="C15" s="85"/>
      <c r="D15" s="32"/>
      <c r="E15" s="32"/>
      <c r="F15" s="38"/>
      <c r="G15" s="38"/>
      <c r="H15" s="38"/>
      <c r="I15" s="32"/>
      <c r="J15" s="32"/>
      <c r="K15" s="32"/>
      <c r="L15" s="32"/>
      <c r="M15" s="32"/>
      <c r="N15" s="14"/>
      <c r="O15" s="14"/>
    </row>
    <row r="16" spans="1:20" s="1" customFormat="1" ht="21.75" customHeight="1" x14ac:dyDescent="0.3">
      <c r="A16" s="86"/>
      <c r="B16" s="86"/>
      <c r="C16" s="86"/>
      <c r="D16" s="86"/>
      <c r="E16" s="20"/>
      <c r="F16" s="27"/>
      <c r="G16" s="21"/>
      <c r="H16" s="21"/>
      <c r="I16" s="22"/>
      <c r="J16" s="22"/>
      <c r="K16" s="87"/>
      <c r="L16" s="87"/>
      <c r="M16" s="22"/>
      <c r="N16" s="22"/>
      <c r="O16" s="22"/>
    </row>
    <row r="17" spans="1:15" s="1" customFormat="1" ht="21.75" customHeight="1" x14ac:dyDescent="0.3">
      <c r="A17" s="14"/>
      <c r="B17" s="14"/>
      <c r="C17" s="14"/>
      <c r="D17" s="14"/>
      <c r="E17" s="14"/>
      <c r="F17" s="25"/>
      <c r="G17" s="25"/>
      <c r="H17" s="25"/>
      <c r="I17" s="14"/>
      <c r="J17" s="14"/>
      <c r="K17" s="14"/>
      <c r="L17" s="14"/>
      <c r="M17" s="14"/>
      <c r="N17" s="14"/>
      <c r="O17" s="14"/>
    </row>
    <row r="18" spans="1:15" s="1" customFormat="1" ht="21.75" customHeight="1" x14ac:dyDescent="0.3">
      <c r="A18" s="14"/>
      <c r="B18" s="14"/>
      <c r="C18" s="14"/>
      <c r="D18" s="14"/>
      <c r="E18" s="14"/>
      <c r="F18" s="25"/>
      <c r="G18" s="25"/>
      <c r="H18" s="25"/>
      <c r="I18" s="14"/>
      <c r="J18" s="14"/>
      <c r="K18" s="14"/>
      <c r="L18" s="14"/>
      <c r="M18" s="14"/>
      <c r="N18" s="14"/>
      <c r="O18" s="14"/>
    </row>
    <row r="19" spans="1:15" s="1" customFormat="1" ht="21.75" customHeight="1" x14ac:dyDescent="0.3">
      <c r="A19" s="14"/>
      <c r="B19" s="14"/>
      <c r="C19" s="14"/>
      <c r="D19" s="14"/>
      <c r="E19" s="14"/>
      <c r="F19" s="25"/>
      <c r="G19" s="25"/>
      <c r="H19" s="25"/>
      <c r="I19" s="14"/>
      <c r="J19" s="14"/>
      <c r="K19" s="14"/>
      <c r="L19" s="14"/>
      <c r="M19" s="14"/>
      <c r="N19" s="14"/>
      <c r="O19" s="14"/>
    </row>
    <row r="20" spans="1:15" s="1" customFormat="1" ht="21.75" customHeight="1" x14ac:dyDescent="0.3">
      <c r="A20" s="14"/>
      <c r="B20" s="14"/>
      <c r="C20" s="14"/>
      <c r="D20" s="14"/>
      <c r="E20" s="14"/>
      <c r="F20" s="25"/>
      <c r="G20" s="25"/>
      <c r="H20" s="25"/>
      <c r="I20" s="14"/>
      <c r="J20" s="14"/>
      <c r="K20" s="14"/>
      <c r="L20" s="14"/>
      <c r="M20" s="14"/>
      <c r="N20" s="14"/>
      <c r="O20" s="14"/>
    </row>
    <row r="21" spans="1:15" s="1" customFormat="1" ht="21.75" customHeight="1" x14ac:dyDescent="0.3">
      <c r="A21" s="14"/>
      <c r="B21" s="14"/>
      <c r="C21" s="14"/>
      <c r="D21" s="14"/>
      <c r="E21" s="14"/>
      <c r="F21" s="25"/>
      <c r="G21" s="25"/>
      <c r="H21" s="25"/>
      <c r="I21" s="14"/>
      <c r="J21" s="14"/>
      <c r="K21" s="14"/>
      <c r="L21" s="14"/>
      <c r="M21" s="14"/>
      <c r="N21" s="14"/>
      <c r="O21" s="14"/>
    </row>
    <row r="22" spans="1:15" s="1" customFormat="1" ht="21.75" customHeight="1" x14ac:dyDescent="0.3">
      <c r="A22" s="14"/>
      <c r="B22" s="14"/>
      <c r="C22" s="14"/>
      <c r="D22" s="14"/>
      <c r="E22" s="14"/>
      <c r="F22" s="25"/>
      <c r="G22" s="25"/>
      <c r="H22" s="25"/>
      <c r="I22" s="14"/>
      <c r="J22" s="14"/>
      <c r="K22" s="14"/>
      <c r="L22" s="14"/>
      <c r="M22" s="14"/>
      <c r="N22" s="14"/>
      <c r="O22" s="14"/>
    </row>
    <row r="23" spans="1:15" s="1" customFormat="1" ht="21.75" customHeight="1" x14ac:dyDescent="0.3">
      <c r="A23" s="14"/>
      <c r="B23" s="14"/>
      <c r="C23" s="14"/>
      <c r="D23" s="14"/>
      <c r="E23" s="14"/>
      <c r="F23" s="25"/>
      <c r="G23" s="25"/>
      <c r="H23" s="25"/>
      <c r="I23" s="14"/>
      <c r="J23" s="14"/>
      <c r="K23" s="14"/>
      <c r="L23" s="14"/>
      <c r="M23" s="14"/>
      <c r="N23" s="14"/>
      <c r="O23" s="14"/>
    </row>
    <row r="24" spans="1:15" s="1" customFormat="1" ht="21.75" customHeight="1" x14ac:dyDescent="0.2">
      <c r="A24" s="2"/>
      <c r="B24" s="2"/>
      <c r="C24" s="2"/>
      <c r="D24" s="2"/>
      <c r="E24" s="2"/>
      <c r="F24" s="26"/>
      <c r="G24" s="26"/>
      <c r="H24" s="26"/>
      <c r="I24" s="2"/>
      <c r="J24" s="2"/>
      <c r="K24" s="2"/>
      <c r="L24" s="2"/>
      <c r="M24" s="2"/>
      <c r="N24" s="2"/>
      <c r="O24" s="2"/>
    </row>
    <row r="25" spans="1:15" s="1" customFormat="1" ht="21.75" customHeight="1" x14ac:dyDescent="0.2">
      <c r="A25" s="2"/>
      <c r="B25" s="2"/>
      <c r="C25" s="2"/>
      <c r="D25" s="2"/>
      <c r="E25" s="2"/>
      <c r="F25" s="26"/>
      <c r="G25" s="26"/>
      <c r="H25" s="26"/>
      <c r="I25" s="2"/>
      <c r="J25" s="2"/>
      <c r="K25" s="2"/>
      <c r="L25" s="2"/>
      <c r="M25" s="2"/>
      <c r="N25" s="2"/>
      <c r="O25" s="2"/>
    </row>
    <row r="26" spans="1:15" s="1" customFormat="1" ht="21.75" customHeight="1" x14ac:dyDescent="0.2">
      <c r="A26" s="2"/>
      <c r="B26" s="2"/>
      <c r="C26" s="2"/>
      <c r="D26" s="2"/>
      <c r="E26" s="2"/>
      <c r="F26" s="26"/>
      <c r="G26" s="26"/>
      <c r="H26" s="26"/>
      <c r="I26" s="2"/>
      <c r="J26" s="2"/>
      <c r="K26" s="2"/>
      <c r="L26" s="2"/>
      <c r="M26" s="2"/>
      <c r="N26" s="2"/>
      <c r="O26" s="2"/>
    </row>
    <row r="27" spans="1:15" s="1" customFormat="1" ht="21.75" customHeight="1" x14ac:dyDescent="0.2">
      <c r="A27" s="2"/>
      <c r="B27" s="2"/>
      <c r="C27" s="2"/>
      <c r="D27" s="2"/>
      <c r="E27" s="2"/>
      <c r="F27" s="26"/>
      <c r="G27" s="26"/>
      <c r="H27" s="26"/>
      <c r="I27" s="2"/>
      <c r="J27" s="2"/>
      <c r="K27" s="2"/>
      <c r="L27" s="2"/>
      <c r="M27" s="2"/>
      <c r="N27" s="2"/>
      <c r="O27" s="2"/>
    </row>
    <row r="28" spans="1:15" s="1" customFormat="1" ht="21.75" customHeight="1" x14ac:dyDescent="0.2">
      <c r="A28" s="2"/>
      <c r="B28" s="2"/>
      <c r="C28" s="2"/>
      <c r="D28" s="2"/>
      <c r="E28" s="2"/>
      <c r="F28" s="26"/>
      <c r="G28" s="26"/>
      <c r="H28" s="26"/>
      <c r="I28" s="2"/>
      <c r="J28" s="2"/>
      <c r="K28" s="2"/>
      <c r="L28" s="2"/>
      <c r="M28" s="2"/>
      <c r="N28" s="2"/>
      <c r="O28" s="2"/>
    </row>
    <row r="29" spans="1:15" s="1" customFormat="1" ht="21.75" customHeight="1" x14ac:dyDescent="0.2">
      <c r="A29" s="2"/>
      <c r="B29" s="2"/>
      <c r="C29" s="2"/>
      <c r="D29" s="2"/>
      <c r="E29" s="2"/>
      <c r="F29" s="26"/>
      <c r="G29" s="26"/>
      <c r="H29" s="26"/>
      <c r="I29" s="2"/>
      <c r="J29" s="2"/>
      <c r="K29" s="2"/>
      <c r="L29" s="2"/>
      <c r="M29" s="2"/>
      <c r="N29" s="2"/>
      <c r="O29" s="2"/>
    </row>
    <row r="30" spans="1:15" s="1" customFormat="1" ht="21.75" customHeight="1" x14ac:dyDescent="0.2">
      <c r="A30" s="2"/>
      <c r="B30" s="2"/>
      <c r="C30" s="2"/>
      <c r="D30" s="2"/>
      <c r="E30" s="2"/>
      <c r="F30" s="26"/>
      <c r="G30" s="26"/>
      <c r="H30" s="26"/>
      <c r="I30" s="2"/>
      <c r="J30" s="2"/>
      <c r="K30" s="2"/>
      <c r="L30" s="2"/>
      <c r="M30" s="2"/>
      <c r="N30" s="2"/>
      <c r="O30" s="2"/>
    </row>
    <row r="31" spans="1:15" s="1" customFormat="1" ht="21.75" customHeight="1" x14ac:dyDescent="0.2">
      <c r="A31" s="2"/>
      <c r="B31" s="2"/>
      <c r="C31" s="2"/>
      <c r="D31" s="2"/>
      <c r="E31" s="2"/>
      <c r="F31" s="26"/>
      <c r="G31" s="26"/>
      <c r="H31" s="26"/>
      <c r="I31" s="2"/>
      <c r="J31" s="2"/>
      <c r="K31" s="2"/>
      <c r="L31" s="2"/>
      <c r="M31" s="2"/>
      <c r="N31" s="2"/>
      <c r="O31" s="2"/>
    </row>
    <row r="32" spans="1:15" s="1" customFormat="1" ht="21.75" customHeight="1" x14ac:dyDescent="0.2">
      <c r="A32" s="2"/>
      <c r="B32" s="2"/>
      <c r="C32" s="2"/>
      <c r="D32" s="2"/>
      <c r="E32" s="2"/>
      <c r="F32" s="26"/>
      <c r="G32" s="26"/>
      <c r="H32" s="26"/>
      <c r="I32" s="2"/>
      <c r="J32" s="2"/>
      <c r="K32" s="2"/>
      <c r="L32" s="2"/>
      <c r="M32" s="2"/>
      <c r="N32" s="2"/>
      <c r="O32" s="2"/>
    </row>
    <row r="33" spans="1:15" s="1" customFormat="1" ht="21.75" customHeight="1" x14ac:dyDescent="0.2">
      <c r="A33" s="2"/>
      <c r="B33" s="2"/>
      <c r="C33" s="2"/>
      <c r="D33" s="2"/>
      <c r="E33" s="2"/>
      <c r="F33" s="26"/>
      <c r="G33" s="26"/>
      <c r="H33" s="26"/>
      <c r="I33" s="2"/>
      <c r="J33" s="2"/>
      <c r="K33" s="2"/>
      <c r="L33" s="2"/>
      <c r="M33" s="2"/>
      <c r="N33" s="2"/>
      <c r="O33" s="2"/>
    </row>
    <row r="34" spans="1:15" s="1" customFormat="1" ht="21.75" customHeight="1" x14ac:dyDescent="0.2">
      <c r="A34" s="2"/>
      <c r="B34" s="2"/>
      <c r="C34" s="2"/>
      <c r="D34" s="2"/>
      <c r="E34" s="2"/>
      <c r="F34" s="26"/>
      <c r="G34" s="26"/>
      <c r="H34" s="26"/>
      <c r="I34" s="2"/>
      <c r="J34" s="2"/>
      <c r="K34" s="2"/>
      <c r="L34" s="2"/>
      <c r="M34" s="2"/>
      <c r="N34" s="2"/>
      <c r="O34" s="2"/>
    </row>
    <row r="35" spans="1:15" s="1" customFormat="1" ht="21.75" customHeight="1" x14ac:dyDescent="0.2">
      <c r="A35" s="2"/>
      <c r="B35" s="2"/>
      <c r="C35" s="2"/>
      <c r="D35" s="2"/>
      <c r="E35" s="2"/>
      <c r="F35" s="26"/>
      <c r="G35" s="26"/>
      <c r="H35" s="26"/>
      <c r="I35" s="2"/>
      <c r="J35" s="2"/>
      <c r="K35" s="2"/>
      <c r="L35" s="2"/>
      <c r="M35" s="2"/>
      <c r="N35" s="2"/>
      <c r="O35" s="2"/>
    </row>
    <row r="36" spans="1:15" s="1" customFormat="1" ht="21.75" customHeight="1" x14ac:dyDescent="0.2">
      <c r="A36" s="2"/>
      <c r="B36" s="2"/>
      <c r="C36" s="2"/>
      <c r="D36" s="2"/>
      <c r="E36" s="2"/>
      <c r="F36" s="26"/>
      <c r="G36" s="26"/>
      <c r="H36" s="26"/>
      <c r="I36" s="2"/>
      <c r="J36" s="2"/>
      <c r="K36" s="2"/>
      <c r="L36" s="2"/>
      <c r="M36" s="2"/>
      <c r="N36" s="2"/>
      <c r="O36" s="2"/>
    </row>
    <row r="37" spans="1:15" s="1" customFormat="1" ht="21.75" customHeight="1" x14ac:dyDescent="0.2">
      <c r="A37" s="2"/>
      <c r="B37" s="2"/>
      <c r="C37" s="2"/>
      <c r="D37" s="2"/>
      <c r="E37" s="2"/>
      <c r="F37" s="26"/>
      <c r="G37" s="26"/>
      <c r="H37" s="26"/>
      <c r="I37" s="2"/>
      <c r="J37" s="2"/>
      <c r="K37" s="2"/>
      <c r="L37" s="2"/>
      <c r="M37" s="2"/>
      <c r="N37" s="2"/>
      <c r="O37" s="2"/>
    </row>
    <row r="38" spans="1:15" s="1" customFormat="1" ht="21.75" customHeight="1" x14ac:dyDescent="0.2">
      <c r="A38" s="2"/>
      <c r="B38" s="2"/>
      <c r="C38" s="2"/>
      <c r="D38" s="2"/>
      <c r="E38" s="2"/>
      <c r="F38" s="26"/>
      <c r="G38" s="26"/>
      <c r="H38" s="26"/>
      <c r="I38" s="2"/>
      <c r="J38" s="2"/>
      <c r="K38" s="2"/>
      <c r="L38" s="2"/>
      <c r="M38" s="2"/>
      <c r="N38" s="2"/>
      <c r="O38" s="2"/>
    </row>
    <row r="39" spans="1:15" s="1" customFormat="1" ht="21.75" customHeight="1" x14ac:dyDescent="0.2">
      <c r="A39" s="2"/>
      <c r="B39" s="2"/>
      <c r="C39" s="2"/>
      <c r="D39" s="2"/>
      <c r="E39" s="2"/>
      <c r="F39" s="26"/>
      <c r="G39" s="26"/>
      <c r="H39" s="26"/>
      <c r="I39" s="2"/>
      <c r="J39" s="2"/>
      <c r="K39" s="2"/>
      <c r="L39" s="2"/>
      <c r="M39" s="2"/>
      <c r="N39" s="2"/>
      <c r="O39" s="2"/>
    </row>
    <row r="40" spans="1:15" s="1" customFormat="1" ht="21.75" customHeight="1" x14ac:dyDescent="0.2">
      <c r="A40" s="2"/>
      <c r="B40" s="2"/>
      <c r="C40" s="2"/>
      <c r="D40" s="2"/>
      <c r="E40" s="2"/>
      <c r="F40" s="26"/>
      <c r="G40" s="26"/>
      <c r="H40" s="26"/>
      <c r="I40" s="2"/>
      <c r="J40" s="2"/>
      <c r="K40" s="2"/>
      <c r="L40" s="2"/>
      <c r="M40" s="2"/>
      <c r="N40" s="2"/>
      <c r="O40" s="2"/>
    </row>
    <row r="41" spans="1:15" s="1" customFormat="1" ht="21.75" customHeight="1" x14ac:dyDescent="0.2">
      <c r="A41" s="2"/>
      <c r="B41" s="2"/>
      <c r="C41" s="2"/>
      <c r="D41" s="2"/>
      <c r="E41" s="2"/>
      <c r="F41" s="26"/>
      <c r="G41" s="26"/>
      <c r="H41" s="26"/>
      <c r="I41" s="2"/>
      <c r="J41" s="2"/>
      <c r="K41" s="2"/>
      <c r="L41" s="2"/>
      <c r="M41" s="2"/>
      <c r="N41" s="2"/>
      <c r="O41" s="2"/>
    </row>
    <row r="42" spans="1:15" s="1" customFormat="1" ht="21.75" customHeight="1" x14ac:dyDescent="0.2">
      <c r="A42" s="2"/>
      <c r="B42" s="2"/>
      <c r="C42" s="2"/>
      <c r="D42" s="2"/>
      <c r="E42" s="2"/>
      <c r="F42" s="26"/>
      <c r="G42" s="26"/>
      <c r="H42" s="26"/>
      <c r="I42" s="2"/>
      <c r="J42" s="2"/>
      <c r="K42" s="2"/>
      <c r="L42" s="2"/>
      <c r="M42" s="2"/>
      <c r="N42" s="2"/>
      <c r="O42" s="2"/>
    </row>
    <row r="43" spans="1:15" s="1" customFormat="1" ht="21.75" customHeight="1" x14ac:dyDescent="0.2">
      <c r="A43" s="2"/>
      <c r="B43" s="2"/>
      <c r="C43" s="2"/>
      <c r="D43" s="2"/>
      <c r="E43" s="2"/>
      <c r="F43" s="26"/>
      <c r="G43" s="26"/>
      <c r="H43" s="26"/>
      <c r="I43" s="2"/>
      <c r="J43" s="2"/>
      <c r="K43" s="2"/>
      <c r="L43" s="2"/>
      <c r="M43" s="2"/>
      <c r="N43" s="2"/>
      <c r="O43" s="2"/>
    </row>
    <row r="44" spans="1:15" s="1" customFormat="1" ht="21.75" customHeight="1" x14ac:dyDescent="0.2">
      <c r="A44" s="2"/>
      <c r="B44" s="2"/>
      <c r="C44" s="2"/>
      <c r="D44" s="2"/>
      <c r="E44" s="2"/>
      <c r="F44" s="26"/>
      <c r="G44" s="26"/>
      <c r="H44" s="26"/>
      <c r="I44" s="2"/>
      <c r="J44" s="2"/>
      <c r="K44" s="2"/>
      <c r="L44" s="2"/>
      <c r="M44" s="2"/>
      <c r="N44" s="2"/>
      <c r="O44" s="2"/>
    </row>
    <row r="45" spans="1:15" s="1" customFormat="1" ht="21.75" customHeight="1" x14ac:dyDescent="0.2">
      <c r="A45" s="2"/>
      <c r="B45" s="2"/>
      <c r="C45" s="2"/>
      <c r="D45" s="2"/>
      <c r="E45" s="2"/>
      <c r="F45" s="26"/>
      <c r="G45" s="26"/>
      <c r="H45" s="26"/>
      <c r="I45" s="2"/>
      <c r="J45" s="2"/>
      <c r="K45" s="2"/>
      <c r="L45" s="2"/>
      <c r="M45" s="2"/>
      <c r="N45" s="2"/>
      <c r="O45" s="2"/>
    </row>
    <row r="46" spans="1:15" s="1" customFormat="1" ht="21.75" customHeight="1" x14ac:dyDescent="0.2">
      <c r="A46" s="2"/>
      <c r="B46" s="2"/>
      <c r="C46" s="2"/>
      <c r="D46" s="2"/>
      <c r="E46" s="2"/>
      <c r="F46" s="26"/>
      <c r="G46" s="26"/>
      <c r="H46" s="26"/>
      <c r="I46" s="2"/>
      <c r="J46" s="2"/>
      <c r="K46" s="2"/>
      <c r="L46" s="2"/>
      <c r="M46" s="2"/>
      <c r="N46" s="2"/>
      <c r="O46" s="2"/>
    </row>
    <row r="47" spans="1:15" s="1" customFormat="1" ht="21.75" customHeight="1" x14ac:dyDescent="0.2">
      <c r="A47" s="2"/>
      <c r="B47" s="2"/>
      <c r="C47" s="2"/>
      <c r="D47" s="2"/>
      <c r="E47" s="2"/>
      <c r="F47" s="26"/>
      <c r="G47" s="26"/>
      <c r="H47" s="26"/>
      <c r="I47" s="2"/>
      <c r="J47" s="2"/>
      <c r="K47" s="2"/>
      <c r="L47" s="2"/>
      <c r="M47" s="2"/>
      <c r="N47" s="2"/>
      <c r="O47" s="2"/>
    </row>
    <row r="48" spans="1:15" s="1" customFormat="1" ht="45" customHeight="1" x14ac:dyDescent="0.2">
      <c r="A48" s="2"/>
      <c r="B48" s="2"/>
      <c r="C48" s="2"/>
      <c r="D48" s="2"/>
      <c r="E48" s="2"/>
      <c r="F48" s="26"/>
      <c r="G48" s="26"/>
      <c r="H48" s="26"/>
      <c r="I48" s="2"/>
      <c r="J48" s="2"/>
      <c r="K48" s="2"/>
      <c r="L48" s="2"/>
      <c r="M48" s="2"/>
      <c r="N48" s="2"/>
      <c r="O48" s="2"/>
    </row>
    <row r="49" spans="1:15" s="1" customFormat="1" ht="104.25" customHeight="1" x14ac:dyDescent="0.2">
      <c r="A49" s="2"/>
      <c r="B49" s="2"/>
      <c r="C49" s="2"/>
      <c r="D49" s="2"/>
      <c r="E49" s="2"/>
      <c r="F49" s="26"/>
      <c r="G49" s="26"/>
      <c r="H49" s="26"/>
      <c r="I49" s="2"/>
      <c r="J49" s="2"/>
      <c r="K49" s="2"/>
      <c r="L49" s="2"/>
      <c r="M49" s="2"/>
      <c r="N49" s="2"/>
      <c r="O49" s="2"/>
    </row>
    <row r="50" spans="1:15" s="1" customFormat="1" x14ac:dyDescent="0.2">
      <c r="A50" s="2"/>
      <c r="B50" s="2"/>
      <c r="C50" s="2"/>
      <c r="D50" s="2"/>
      <c r="E50" s="2"/>
      <c r="F50" s="26"/>
      <c r="G50" s="26"/>
      <c r="H50" s="26"/>
      <c r="I50" s="2"/>
      <c r="J50" s="2"/>
      <c r="K50" s="2"/>
      <c r="L50" s="2"/>
      <c r="M50" s="2"/>
      <c r="N50" s="2"/>
      <c r="O50" s="2"/>
    </row>
    <row r="51" spans="1:15" s="1" customFormat="1" x14ac:dyDescent="0.2">
      <c r="A51" s="2"/>
      <c r="B51" s="2"/>
      <c r="C51" s="2"/>
      <c r="D51" s="2"/>
      <c r="E51" s="2"/>
      <c r="F51" s="26"/>
      <c r="G51" s="26"/>
      <c r="H51" s="26"/>
      <c r="I51" s="2"/>
      <c r="J51" s="2"/>
      <c r="K51" s="2"/>
      <c r="L51" s="2"/>
      <c r="M51" s="2"/>
      <c r="N51" s="2"/>
      <c r="O51" s="2"/>
    </row>
    <row r="52" spans="1:15" s="1" customFormat="1" x14ac:dyDescent="0.2">
      <c r="A52" s="2"/>
      <c r="B52" s="2"/>
      <c r="C52" s="2"/>
      <c r="D52" s="2"/>
      <c r="E52" s="2"/>
      <c r="F52" s="26"/>
      <c r="G52" s="26"/>
      <c r="H52" s="26"/>
      <c r="I52" s="2"/>
      <c r="J52" s="2"/>
      <c r="K52" s="2"/>
      <c r="L52" s="2"/>
      <c r="M52" s="2"/>
      <c r="N52" s="2"/>
      <c r="O52" s="2"/>
    </row>
    <row r="53" spans="1:15" s="1" customFormat="1" x14ac:dyDescent="0.2">
      <c r="A53" s="2"/>
      <c r="B53" s="2"/>
      <c r="C53" s="2"/>
      <c r="D53" s="2"/>
      <c r="E53" s="2"/>
      <c r="F53" s="26"/>
      <c r="G53" s="26"/>
      <c r="H53" s="26"/>
      <c r="I53" s="2"/>
      <c r="J53" s="2"/>
      <c r="K53" s="2"/>
      <c r="L53" s="2"/>
      <c r="M53" s="2"/>
      <c r="N53" s="2"/>
      <c r="O53" s="2"/>
    </row>
    <row r="54" spans="1:15" s="1" customFormat="1" x14ac:dyDescent="0.2">
      <c r="A54" s="2"/>
      <c r="B54" s="2"/>
      <c r="C54" s="2"/>
      <c r="D54" s="2"/>
      <c r="E54" s="2"/>
      <c r="F54" s="26"/>
      <c r="G54" s="26"/>
      <c r="H54" s="26"/>
      <c r="I54" s="2"/>
      <c r="J54" s="2"/>
      <c r="K54" s="2"/>
      <c r="L54" s="2"/>
      <c r="M54" s="2"/>
      <c r="N54" s="2"/>
      <c r="O54" s="2"/>
    </row>
    <row r="55" spans="1:15" s="1" customFormat="1" x14ac:dyDescent="0.2">
      <c r="A55" s="2"/>
      <c r="B55" s="2"/>
      <c r="C55" s="2"/>
      <c r="D55" s="2"/>
      <c r="E55" s="2"/>
      <c r="F55" s="26"/>
      <c r="G55" s="26"/>
      <c r="H55" s="26"/>
      <c r="I55" s="2"/>
      <c r="J55" s="2"/>
      <c r="K55" s="2"/>
      <c r="L55" s="2"/>
      <c r="M55" s="2"/>
      <c r="N55" s="2"/>
      <c r="O55" s="2"/>
    </row>
    <row r="56" spans="1:15" s="1" customFormat="1" x14ac:dyDescent="0.2">
      <c r="A56" s="2"/>
      <c r="B56" s="2"/>
      <c r="C56" s="2"/>
      <c r="D56" s="2"/>
      <c r="E56" s="2"/>
      <c r="F56" s="26"/>
      <c r="G56" s="26"/>
      <c r="H56" s="26"/>
      <c r="I56" s="2"/>
      <c r="J56" s="2"/>
      <c r="K56" s="2"/>
      <c r="L56" s="2"/>
      <c r="M56" s="2"/>
      <c r="N56" s="2"/>
      <c r="O56" s="2"/>
    </row>
    <row r="57" spans="1:15" s="1" customFormat="1" x14ac:dyDescent="0.2">
      <c r="A57" s="2"/>
      <c r="B57" s="2"/>
      <c r="C57" s="2"/>
      <c r="D57" s="2"/>
      <c r="E57" s="2"/>
      <c r="F57" s="26"/>
      <c r="G57" s="26"/>
      <c r="H57" s="26"/>
      <c r="I57" s="2"/>
      <c r="J57" s="2"/>
      <c r="K57" s="2"/>
      <c r="L57" s="2"/>
      <c r="M57" s="2"/>
      <c r="N57" s="2"/>
      <c r="O57" s="2"/>
    </row>
    <row r="58" spans="1:15" s="1" customFormat="1" x14ac:dyDescent="0.2">
      <c r="A58" s="2"/>
      <c r="B58" s="2"/>
      <c r="C58" s="2"/>
      <c r="D58" s="2"/>
      <c r="E58" s="2"/>
      <c r="F58" s="26"/>
      <c r="G58" s="26"/>
      <c r="H58" s="26"/>
      <c r="I58" s="2"/>
      <c r="J58" s="2"/>
      <c r="K58" s="2"/>
      <c r="L58" s="2"/>
      <c r="M58" s="2"/>
      <c r="N58" s="2"/>
      <c r="O58" s="2"/>
    </row>
    <row r="59" spans="1:15" s="1" customFormat="1" x14ac:dyDescent="0.2">
      <c r="A59" s="2"/>
      <c r="B59" s="2"/>
      <c r="C59" s="2"/>
      <c r="D59" s="2"/>
      <c r="E59" s="2"/>
      <c r="F59" s="26"/>
      <c r="G59" s="26"/>
      <c r="H59" s="26"/>
      <c r="I59" s="2"/>
      <c r="J59" s="2"/>
      <c r="K59" s="2"/>
      <c r="L59" s="2"/>
      <c r="M59" s="2"/>
      <c r="N59" s="2"/>
      <c r="O59" s="2"/>
    </row>
    <row r="60" spans="1:15" s="1" customFormat="1" x14ac:dyDescent="0.2">
      <c r="A60" s="2"/>
      <c r="B60" s="2"/>
      <c r="C60" s="2"/>
      <c r="D60" s="2"/>
      <c r="E60" s="2"/>
      <c r="F60" s="26"/>
      <c r="G60" s="26"/>
      <c r="H60" s="26"/>
      <c r="I60" s="2"/>
      <c r="J60" s="2"/>
      <c r="K60" s="2"/>
      <c r="L60" s="2"/>
      <c r="M60" s="2"/>
      <c r="N60" s="2"/>
      <c r="O60" s="2"/>
    </row>
    <row r="61" spans="1:15" s="1" customFormat="1" x14ac:dyDescent="0.2">
      <c r="A61" s="2"/>
      <c r="B61" s="2"/>
      <c r="C61" s="2"/>
      <c r="D61" s="2"/>
      <c r="E61" s="2"/>
      <c r="F61" s="26"/>
      <c r="G61" s="26"/>
      <c r="H61" s="26"/>
      <c r="I61" s="2"/>
      <c r="J61" s="2"/>
      <c r="K61" s="2"/>
      <c r="L61" s="2"/>
      <c r="M61" s="2"/>
      <c r="N61" s="2"/>
      <c r="O61" s="2"/>
    </row>
    <row r="62" spans="1:15" s="1" customFormat="1" x14ac:dyDescent="0.2">
      <c r="A62" s="2"/>
      <c r="B62" s="2"/>
      <c r="C62" s="2"/>
      <c r="D62" s="2"/>
      <c r="E62" s="2"/>
      <c r="F62" s="26"/>
      <c r="G62" s="26"/>
      <c r="H62" s="26"/>
      <c r="I62" s="2"/>
      <c r="J62" s="2"/>
      <c r="K62" s="2"/>
      <c r="L62" s="2"/>
      <c r="M62" s="2"/>
      <c r="N62" s="2"/>
      <c r="O62" s="2"/>
    </row>
    <row r="63" spans="1:15" s="1" customFormat="1" ht="19.5" customHeight="1" x14ac:dyDescent="0.2">
      <c r="A63" s="2"/>
      <c r="B63" s="2"/>
      <c r="C63" s="2"/>
      <c r="D63" s="2"/>
      <c r="E63" s="2"/>
      <c r="F63" s="26"/>
      <c r="G63" s="26"/>
      <c r="H63" s="26"/>
      <c r="I63" s="2"/>
      <c r="J63" s="2"/>
      <c r="K63" s="2"/>
      <c r="L63" s="2"/>
      <c r="M63" s="2"/>
      <c r="N63" s="2"/>
      <c r="O63" s="2"/>
    </row>
    <row r="64" spans="1:15" s="1" customFormat="1" ht="21" customHeight="1" x14ac:dyDescent="0.2">
      <c r="A64" s="2"/>
      <c r="B64" s="2"/>
      <c r="C64" s="2"/>
      <c r="D64" s="2"/>
      <c r="E64" s="2"/>
      <c r="F64" s="26"/>
      <c r="G64" s="26"/>
      <c r="H64" s="26"/>
      <c r="I64" s="2"/>
      <c r="J64" s="2"/>
      <c r="K64" s="2"/>
      <c r="L64" s="2"/>
      <c r="M64" s="2"/>
      <c r="N64" s="2"/>
      <c r="O64" s="2"/>
    </row>
    <row r="65" spans="1:20" s="1" customFormat="1" x14ac:dyDescent="0.2">
      <c r="A65" s="2"/>
      <c r="B65" s="2"/>
      <c r="C65" s="2"/>
      <c r="D65" s="2"/>
      <c r="E65" s="2"/>
      <c r="F65" s="26"/>
      <c r="G65" s="26"/>
      <c r="H65" s="26"/>
      <c r="I65" s="2"/>
      <c r="J65" s="2"/>
      <c r="K65" s="2"/>
      <c r="L65" s="2"/>
      <c r="M65" s="2"/>
      <c r="N65" s="2"/>
      <c r="O65" s="2"/>
    </row>
    <row r="66" spans="1:20" s="1" customFormat="1" ht="20.25" x14ac:dyDescent="0.2">
      <c r="A66" s="2"/>
      <c r="B66" s="2"/>
      <c r="C66" s="2"/>
      <c r="D66" s="2"/>
      <c r="E66" s="2"/>
      <c r="F66" s="26"/>
      <c r="G66" s="26"/>
      <c r="H66" s="26"/>
      <c r="I66" s="2"/>
      <c r="J66" s="2"/>
      <c r="K66" s="2"/>
      <c r="L66" s="2"/>
      <c r="M66" s="2"/>
      <c r="N66" s="2"/>
      <c r="O66" s="2"/>
      <c r="T66" s="50"/>
    </row>
    <row r="67" spans="1:20" s="1" customFormat="1" ht="79.5" customHeight="1" x14ac:dyDescent="0.2">
      <c r="A67" s="2"/>
      <c r="B67" s="2"/>
      <c r="C67" s="2"/>
      <c r="D67" s="2"/>
      <c r="E67" s="2"/>
      <c r="F67" s="26"/>
      <c r="G67" s="26"/>
      <c r="H67" s="26"/>
      <c r="I67" s="2"/>
      <c r="J67" s="2"/>
      <c r="K67" s="2"/>
      <c r="L67" s="2"/>
      <c r="M67" s="2"/>
      <c r="N67" s="2"/>
      <c r="O67" s="2"/>
      <c r="T67" s="54"/>
    </row>
    <row r="68" spans="1:20" s="1" customFormat="1" x14ac:dyDescent="0.2">
      <c r="A68" s="2"/>
      <c r="B68" s="2"/>
      <c r="C68" s="2"/>
      <c r="D68" s="2"/>
      <c r="E68" s="2"/>
      <c r="F68" s="26"/>
      <c r="G68" s="26"/>
      <c r="H68" s="26"/>
      <c r="I68" s="2"/>
      <c r="J68" s="2"/>
      <c r="K68" s="2"/>
      <c r="L68" s="2"/>
      <c r="M68" s="2"/>
      <c r="N68" s="2"/>
      <c r="O68" s="2"/>
    </row>
    <row r="69" spans="1:20" s="1" customFormat="1" x14ac:dyDescent="0.2">
      <c r="A69" s="2"/>
      <c r="B69" s="2"/>
      <c r="C69" s="2"/>
      <c r="D69" s="2"/>
      <c r="E69" s="2"/>
      <c r="F69" s="26"/>
      <c r="G69" s="26"/>
      <c r="H69" s="26"/>
      <c r="I69" s="2"/>
      <c r="J69" s="2"/>
      <c r="K69" s="2"/>
      <c r="L69" s="2"/>
      <c r="M69" s="2"/>
      <c r="N69" s="2"/>
      <c r="O69" s="2"/>
    </row>
    <row r="70" spans="1:20" s="1" customFormat="1" x14ac:dyDescent="0.2">
      <c r="A70" s="2"/>
      <c r="B70" s="2"/>
      <c r="C70" s="2"/>
      <c r="D70" s="2"/>
      <c r="E70" s="2"/>
      <c r="F70" s="26"/>
      <c r="G70" s="26"/>
      <c r="H70" s="26"/>
      <c r="I70" s="2"/>
      <c r="J70" s="2"/>
      <c r="K70" s="2"/>
      <c r="L70" s="2"/>
      <c r="M70" s="2"/>
      <c r="N70" s="2"/>
      <c r="O70" s="2"/>
    </row>
    <row r="71" spans="1:20" s="1" customFormat="1" x14ac:dyDescent="0.2">
      <c r="A71" s="2"/>
      <c r="B71" s="2"/>
      <c r="C71" s="2"/>
      <c r="D71" s="2"/>
      <c r="E71" s="2"/>
      <c r="F71" s="26"/>
      <c r="G71" s="26"/>
      <c r="H71" s="26"/>
      <c r="I71" s="2"/>
      <c r="J71" s="2"/>
      <c r="K71" s="2"/>
      <c r="L71" s="2"/>
      <c r="M71" s="2"/>
      <c r="N71" s="2"/>
      <c r="O71" s="2"/>
    </row>
    <row r="72" spans="1:20" s="1" customFormat="1" x14ac:dyDescent="0.2">
      <c r="A72" s="2"/>
      <c r="B72" s="2"/>
      <c r="C72" s="2"/>
      <c r="D72" s="2"/>
      <c r="E72" s="2"/>
      <c r="F72" s="26"/>
      <c r="G72" s="26"/>
      <c r="H72" s="26"/>
      <c r="I72" s="2"/>
      <c r="J72" s="2"/>
      <c r="K72" s="2"/>
      <c r="L72" s="2"/>
      <c r="M72" s="2"/>
      <c r="N72" s="2"/>
      <c r="O72" s="2"/>
    </row>
    <row r="73" spans="1:20" s="1" customFormat="1" x14ac:dyDescent="0.2">
      <c r="A73" s="2"/>
      <c r="B73" s="2"/>
      <c r="C73" s="2"/>
      <c r="D73" s="2"/>
      <c r="E73" s="2"/>
      <c r="F73" s="26"/>
      <c r="G73" s="26"/>
      <c r="H73" s="26"/>
      <c r="I73" s="2"/>
      <c r="J73" s="2"/>
      <c r="K73" s="2"/>
      <c r="L73" s="2"/>
      <c r="M73" s="2"/>
      <c r="N73" s="2"/>
      <c r="O73" s="2"/>
    </row>
    <row r="74" spans="1:20" s="1" customFormat="1" x14ac:dyDescent="0.2">
      <c r="A74" s="2"/>
      <c r="B74" s="2"/>
      <c r="C74" s="2"/>
      <c r="D74" s="2"/>
      <c r="E74" s="2"/>
      <c r="F74" s="26"/>
      <c r="G74" s="26"/>
      <c r="H74" s="26"/>
      <c r="I74" s="2"/>
      <c r="J74" s="2"/>
      <c r="K74" s="2"/>
      <c r="L74" s="2"/>
      <c r="M74" s="2"/>
      <c r="N74" s="2"/>
      <c r="O74" s="2"/>
    </row>
    <row r="75" spans="1:20" s="1" customFormat="1" x14ac:dyDescent="0.2">
      <c r="A75" s="2"/>
      <c r="B75" s="2"/>
      <c r="C75" s="2"/>
      <c r="D75" s="2"/>
      <c r="E75" s="2"/>
      <c r="F75" s="26"/>
      <c r="G75" s="26"/>
      <c r="H75" s="26"/>
      <c r="I75" s="2"/>
      <c r="J75" s="2"/>
      <c r="K75" s="2"/>
      <c r="L75" s="2"/>
      <c r="M75" s="2"/>
      <c r="N75" s="2"/>
      <c r="O75" s="2"/>
    </row>
    <row r="76" spans="1:20" s="1" customFormat="1" x14ac:dyDescent="0.2">
      <c r="A76" s="2"/>
      <c r="B76" s="2"/>
      <c r="C76" s="2"/>
      <c r="D76" s="2"/>
      <c r="E76" s="2"/>
      <c r="F76" s="26"/>
      <c r="G76" s="26"/>
      <c r="H76" s="26"/>
      <c r="I76" s="2"/>
      <c r="J76" s="2"/>
      <c r="K76" s="2"/>
      <c r="L76" s="2"/>
      <c r="M76" s="2"/>
      <c r="N76" s="2"/>
      <c r="O76" s="2"/>
    </row>
    <row r="77" spans="1:20" s="1" customFormat="1" x14ac:dyDescent="0.2">
      <c r="A77" s="2"/>
      <c r="B77" s="2"/>
      <c r="C77" s="2"/>
      <c r="D77" s="2"/>
      <c r="E77" s="2"/>
      <c r="F77" s="26"/>
      <c r="G77" s="26"/>
      <c r="H77" s="26"/>
      <c r="I77" s="2"/>
      <c r="J77" s="2"/>
      <c r="K77" s="2"/>
      <c r="L77" s="2"/>
      <c r="M77" s="2"/>
      <c r="N77" s="2"/>
      <c r="O77" s="2"/>
    </row>
    <row r="78" spans="1:20" s="1" customFormat="1" ht="18.75" customHeight="1" x14ac:dyDescent="0.2">
      <c r="A78" s="2"/>
      <c r="B78" s="2"/>
      <c r="C78" s="2"/>
      <c r="D78" s="2"/>
      <c r="E78" s="2"/>
      <c r="F78" s="26"/>
      <c r="G78" s="26"/>
      <c r="H78" s="26"/>
      <c r="I78" s="2"/>
      <c r="J78" s="2"/>
      <c r="K78" s="2"/>
      <c r="L78" s="2"/>
      <c r="M78" s="2"/>
      <c r="N78" s="2"/>
      <c r="O78" s="2"/>
    </row>
    <row r="79" spans="1:20" s="1" customFormat="1" x14ac:dyDescent="0.2">
      <c r="A79" s="2"/>
      <c r="B79" s="2"/>
      <c r="C79" s="2"/>
      <c r="D79" s="2"/>
      <c r="E79" s="2"/>
      <c r="F79" s="26"/>
      <c r="G79" s="26"/>
      <c r="H79" s="26"/>
      <c r="I79" s="2"/>
      <c r="J79" s="2"/>
      <c r="K79" s="2"/>
      <c r="L79" s="2"/>
      <c r="M79" s="2"/>
      <c r="N79" s="2"/>
      <c r="O79" s="2"/>
    </row>
    <row r="80" spans="1:20" s="1" customFormat="1" ht="21.75" customHeight="1" x14ac:dyDescent="0.2">
      <c r="A80" s="2"/>
      <c r="B80" s="2"/>
      <c r="C80" s="2"/>
      <c r="D80" s="2"/>
      <c r="E80" s="2"/>
      <c r="F80" s="26"/>
      <c r="G80" s="26"/>
      <c r="H80" s="26"/>
      <c r="I80" s="2"/>
      <c r="J80" s="2"/>
      <c r="K80" s="2"/>
      <c r="L80" s="2"/>
      <c r="M80" s="2"/>
      <c r="N80" s="2"/>
      <c r="O80" s="2"/>
    </row>
    <row r="81" spans="1:15" s="4" customFormat="1" ht="22.5" customHeight="1" x14ac:dyDescent="0.2">
      <c r="A81" s="2"/>
      <c r="B81" s="2"/>
      <c r="C81" s="2"/>
      <c r="D81" s="2"/>
      <c r="E81" s="2"/>
      <c r="F81" s="26"/>
      <c r="G81" s="26"/>
      <c r="H81" s="26"/>
      <c r="I81" s="2"/>
      <c r="J81" s="2"/>
      <c r="K81" s="2"/>
      <c r="L81" s="2"/>
      <c r="M81" s="2"/>
      <c r="N81" s="2"/>
      <c r="O81" s="2"/>
    </row>
    <row r="82" spans="1:15" ht="22.5" customHeight="1" x14ac:dyDescent="0.2"/>
    <row r="83" spans="1:15" s="48" customFormat="1" ht="15.75" customHeight="1" x14ac:dyDescent="0.2">
      <c r="A83" s="2"/>
      <c r="B83" s="2"/>
      <c r="C83" s="2"/>
      <c r="D83" s="2"/>
      <c r="E83" s="2"/>
      <c r="F83" s="26"/>
      <c r="G83" s="26"/>
      <c r="H83" s="26"/>
      <c r="I83" s="2"/>
      <c r="J83" s="2"/>
      <c r="K83" s="2"/>
      <c r="L83" s="2"/>
      <c r="M83" s="2"/>
      <c r="N83" s="2"/>
      <c r="O83" s="2"/>
    </row>
    <row r="84" spans="1:15" s="5" customFormat="1" ht="15" x14ac:dyDescent="0.2">
      <c r="A84" s="2"/>
      <c r="B84" s="2"/>
      <c r="C84" s="2"/>
      <c r="D84" s="2"/>
      <c r="E84" s="2"/>
      <c r="F84" s="26"/>
      <c r="G84" s="26"/>
      <c r="H84" s="26"/>
      <c r="I84" s="2"/>
      <c r="J84" s="2"/>
      <c r="K84" s="2"/>
      <c r="L84" s="2"/>
      <c r="M84" s="2"/>
      <c r="N84" s="2"/>
      <c r="O84" s="2"/>
    </row>
    <row r="85" spans="1:15" s="5" customFormat="1" ht="15" x14ac:dyDescent="0.2">
      <c r="A85" s="2"/>
      <c r="B85" s="2"/>
      <c r="C85" s="2"/>
      <c r="D85" s="2"/>
      <c r="E85" s="2"/>
      <c r="F85" s="26"/>
      <c r="G85" s="26"/>
      <c r="H85" s="26"/>
      <c r="I85" s="2"/>
      <c r="J85" s="2"/>
      <c r="K85" s="2"/>
      <c r="L85" s="2"/>
      <c r="M85" s="2"/>
      <c r="N85" s="2"/>
      <c r="O85" s="2"/>
    </row>
    <row r="86" spans="1:15" s="5" customFormat="1" ht="11.25" customHeight="1" x14ac:dyDescent="0.2">
      <c r="A86" s="2"/>
      <c r="B86" s="2"/>
      <c r="C86" s="2"/>
      <c r="D86" s="2"/>
      <c r="E86" s="2"/>
      <c r="F86" s="26"/>
      <c r="G86" s="26"/>
      <c r="H86" s="26"/>
      <c r="I86" s="2"/>
      <c r="J86" s="2"/>
      <c r="K86" s="2"/>
      <c r="L86" s="2"/>
      <c r="M86" s="2"/>
      <c r="N86" s="2"/>
      <c r="O86" s="2"/>
    </row>
    <row r="87" spans="1:15" s="5" customFormat="1" ht="15" x14ac:dyDescent="0.2">
      <c r="A87" s="2"/>
      <c r="B87" s="2"/>
      <c r="C87" s="2"/>
      <c r="D87" s="2"/>
      <c r="E87" s="2"/>
      <c r="F87" s="26"/>
      <c r="G87" s="26"/>
      <c r="H87" s="26"/>
      <c r="I87" s="2"/>
      <c r="J87" s="2"/>
      <c r="K87" s="2"/>
      <c r="L87" s="2"/>
      <c r="M87" s="2"/>
      <c r="N87" s="2"/>
      <c r="O87" s="2"/>
    </row>
    <row r="88" spans="1:15" ht="19.5" customHeight="1" x14ac:dyDescent="0.2"/>
    <row r="89" spans="1:15" s="5" customFormat="1" ht="18.75" customHeight="1" x14ac:dyDescent="0.2">
      <c r="A89" s="2"/>
      <c r="B89" s="2"/>
      <c r="C89" s="2"/>
      <c r="D89" s="2"/>
      <c r="E89" s="2"/>
      <c r="F89" s="26"/>
      <c r="G89" s="26"/>
      <c r="H89" s="26"/>
      <c r="I89" s="2"/>
      <c r="J89" s="2"/>
      <c r="K89" s="2"/>
      <c r="L89" s="2"/>
      <c r="M89" s="2"/>
      <c r="N89" s="2"/>
      <c r="O89" s="2"/>
    </row>
  </sheetData>
  <mergeCells count="20">
    <mergeCell ref="K2:O2"/>
    <mergeCell ref="A3:O3"/>
    <mergeCell ref="A4:A5"/>
    <mergeCell ref="B4:B5"/>
    <mergeCell ref="C4:C5"/>
    <mergeCell ref="D4:D5"/>
    <mergeCell ref="E4:E5"/>
    <mergeCell ref="F4:H4"/>
    <mergeCell ref="I4:K4"/>
    <mergeCell ref="L4:O4"/>
    <mergeCell ref="A15:C15"/>
    <mergeCell ref="A16:D16"/>
    <mergeCell ref="K16:L16"/>
    <mergeCell ref="A8:H8"/>
    <mergeCell ref="I8:J8"/>
    <mergeCell ref="A9:O9"/>
    <mergeCell ref="A10:C10"/>
    <mergeCell ref="L10:M10"/>
    <mergeCell ref="A11:D11"/>
    <mergeCell ref="K11:L11"/>
  </mergeCells>
  <pageMargins left="0.25" right="0.25" top="0.75" bottom="0.75" header="0.3" footer="0.3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07.02.2022</vt:lpstr>
      <vt:lpstr>Отчет</vt:lpstr>
      <vt:lpstr>Рапорт</vt:lpstr>
      <vt:lpstr>53</vt:lpstr>
      <vt:lpstr>'07.02.2022'!Область_печати</vt:lpstr>
      <vt:lpstr>'53'!Область_печати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Офис</cp:lastModifiedBy>
  <cp:lastPrinted>2026-06-08T06:39:10Z</cp:lastPrinted>
  <dcterms:created xsi:type="dcterms:W3CDTF">2014-01-15T18:15:09Z</dcterms:created>
  <dcterms:modified xsi:type="dcterms:W3CDTF">2026-07-22T07:55:05Z</dcterms:modified>
</cp:coreProperties>
</file>