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120" yWindow="-120" windowWidth="28950" windowHeight="12525"/>
  </bookViews>
  <sheets>
    <sheet name="2" sheetId="2" r:id="rId1"/>
  </sheets>
  <definedNames>
    <definedName name="_xlnm.Print_Area" localSheetId="0">'2'!$A$1:$T$20</definedName>
  </definedNames>
  <calcPr calcId="125725"/>
  <extLst xmlns:x15="http://schemas.microsoft.com/office/spreadsheetml/2010/11/main">
    <ext uri="{140A7094-0E35-4892-8432-C4D2E57EDEB5}">
      <x15:workbookPr chartTrackingRefBase="1"/>
    </ext>
  </extLst>
</workbook>
</file>

<file path=xl/calcChain.xml><?xml version="1.0" encoding="utf-8"?>
<calcChain xmlns="http://schemas.openxmlformats.org/spreadsheetml/2006/main">
  <c r="M11" i="2"/>
  <c r="S11"/>
  <c r="P11"/>
  <c r="Q11" s="1"/>
  <c r="R11" s="1"/>
  <c r="T11"/>
  <c r="T12" l="1"/>
  <c r="T10"/>
  <c r="T9"/>
  <c r="T8"/>
  <c r="T7"/>
  <c r="T6"/>
  <c r="P7"/>
  <c r="P8"/>
  <c r="P9"/>
  <c r="P10"/>
  <c r="P12"/>
  <c r="P6"/>
  <c r="M12"/>
  <c r="S12" s="1"/>
  <c r="M10"/>
  <c r="S10" s="1"/>
  <c r="M9"/>
  <c r="S9" s="1"/>
  <c r="M8"/>
  <c r="S8" s="1"/>
  <c r="M7"/>
  <c r="S7" s="1"/>
  <c r="M6"/>
  <c r="S6" s="1"/>
  <c r="Q8" l="1"/>
  <c r="R8" s="1"/>
  <c r="S16"/>
  <c r="T16"/>
  <c r="C3" s="1"/>
  <c r="Q9"/>
  <c r="R9" s="1"/>
  <c r="Q6"/>
  <c r="R6" s="1"/>
  <c r="Q7"/>
  <c r="R7" s="1"/>
  <c r="Q10"/>
  <c r="R10" s="1"/>
  <c r="Q12"/>
  <c r="R12" s="1"/>
</calcChain>
</file>

<file path=xl/sharedStrings.xml><?xml version="1.0" encoding="utf-8"?>
<sst xmlns="http://schemas.openxmlformats.org/spreadsheetml/2006/main" count="49" uniqueCount="37">
  <si>
    <t>дата</t>
  </si>
  <si>
    <t>Начальник планово-экономического отдела:</t>
  </si>
  <si>
    <t>Д.С. Вяткин</t>
  </si>
  <si>
    <t>Источник №1</t>
  </si>
  <si>
    <t>Источник №2</t>
  </si>
  <si>
    <t>Источник №3</t>
  </si>
  <si>
    <t>Источник №4</t>
  </si>
  <si>
    <t>Источник №5</t>
  </si>
  <si>
    <t>Округление</t>
  </si>
  <si>
    <t>Кол-во знач.</t>
  </si>
  <si>
    <t>Сред. квадр. откл. σ=</t>
  </si>
  <si>
    <t>Совокупность значений</t>
  </si>
  <si>
    <t>№ п/п</t>
  </si>
  <si>
    <t>Наименование товара, работ, услуг</t>
  </si>
  <si>
    <t>Существенные условия исполнения контракта</t>
  </si>
  <si>
    <t>Объем</t>
  </si>
  <si>
    <t>Ед.изм.</t>
  </si>
  <si>
    <t>Кол-во</t>
  </si>
  <si>
    <t>Цена за ед.изм.</t>
  </si>
  <si>
    <t>подпись, расшифровка подписи</t>
  </si>
  <si>
    <t>Средняя цена (руб.)</t>
  </si>
  <si>
    <t>Коэфф. вариации V=</t>
  </si>
  <si>
    <t>Н(М)ЦК по средней цене</t>
  </si>
  <si>
    <t>ЦКЕП по наименьшей цене</t>
  </si>
  <si>
    <t>Цена контракта, заключаемого с единственным поставщиком</t>
  </si>
  <si>
    <t>Источник №6</t>
  </si>
  <si>
    <t>В связи с тем, что коэффициенты вариации не превышают 33%, указанные значения считаются однородными и принимаются для расчета стоимости продукции. Цена договора не должна превышать начальную максимальную цену договора, рассчитанную методом сопоставимых рыночных цен. Цена договора определена на основании наименьшей из предложенных цен (коммерческих предложений), эта сумма минимальная. При расчете корректирующие коэффициенты и индексы не применялись.</t>
  </si>
  <si>
    <t>шт.</t>
  </si>
  <si>
    <t>Обоснование начальной (максимальной) цены контракта, цены контракта, заключаемого с единственным поставщиком (подрядчиком, исполнителем) (Н(М)ЦД, ЦДЕП)</t>
  </si>
  <si>
    <t xml:space="preserve">Клемма WAGO 222-412 </t>
  </si>
  <si>
    <t>Клемма WAGO 222-413</t>
  </si>
  <si>
    <t>Выключатель накладной ЭРА 11-1201-01, 10АХ-250В</t>
  </si>
  <si>
    <t>Одноклавишный выключатель Systeme Electric ATLAS DESIGN сх.1 10АХ в сборе, белый ATN000112</t>
  </si>
  <si>
    <t xml:space="preserve">Клемма ЭРА NO225347 универсальная 222414 с рычагами 4проводная 0.082.5/4 мм2 </t>
  </si>
  <si>
    <t>Прожектор ЭРА LED (LPR-023-0-65K-100)</t>
  </si>
  <si>
    <t>Провод ШВВП 2x0.75</t>
  </si>
  <si>
    <t>м</t>
  </si>
</sst>
</file>

<file path=xl/styles.xml><?xml version="1.0" encoding="utf-8"?>
<styleSheet xmlns="http://schemas.openxmlformats.org/spreadsheetml/2006/main">
  <numFmts count="1">
    <numFmt numFmtId="164" formatCode="#,##0.00_р_."/>
  </numFmts>
  <fonts count="10">
    <font>
      <sz val="10"/>
      <name val="Arial"/>
      <family val="2"/>
      <charset val="204"/>
    </font>
    <font>
      <sz val="10"/>
      <name val="Arial"/>
      <family val="2"/>
      <charset val="204"/>
    </font>
    <font>
      <sz val="10"/>
      <color indexed="8"/>
      <name val="Times New Roman"/>
      <family val="1"/>
      <charset val="204"/>
    </font>
    <font>
      <b/>
      <sz val="10"/>
      <color indexed="8"/>
      <name val="Times New Roman"/>
      <family val="1"/>
      <charset val="204"/>
    </font>
    <font>
      <sz val="10"/>
      <name val="Times New Roman"/>
      <family val="1"/>
      <charset val="204"/>
    </font>
    <font>
      <sz val="11"/>
      <color indexed="8"/>
      <name val="Times New Roman"/>
      <family val="1"/>
      <charset val="204"/>
    </font>
    <font>
      <sz val="11"/>
      <color theme="1"/>
      <name val="Calibri"/>
      <family val="2"/>
      <scheme val="minor"/>
    </font>
    <font>
      <sz val="10"/>
      <color rgb="FF000000"/>
      <name val="Times New Roman"/>
      <family val="1"/>
      <charset val="204"/>
    </font>
    <font>
      <b/>
      <sz val="11"/>
      <color indexed="8"/>
      <name val="Times New Roman"/>
      <family val="1"/>
      <charset val="204"/>
    </font>
    <font>
      <i/>
      <sz val="11"/>
      <color indexed="8"/>
      <name val="Times New Roman"/>
      <family val="1"/>
      <charset val="204"/>
    </font>
  </fonts>
  <fills count="3">
    <fill>
      <patternFill patternType="none"/>
    </fill>
    <fill>
      <patternFill patternType="gray125"/>
    </fill>
    <fill>
      <patternFill patternType="solid">
        <fgColor theme="0"/>
        <bgColor indexed="64"/>
      </patternFill>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0" fontId="6" fillId="0" borderId="0"/>
  </cellStyleXfs>
  <cellXfs count="48">
    <xf numFmtId="0" fontId="0" fillId="0" borderId="0" xfId="0"/>
    <xf numFmtId="0" fontId="2" fillId="2" borderId="0" xfId="1" applyFont="1" applyFill="1"/>
    <xf numFmtId="0" fontId="3" fillId="2" borderId="0" xfId="1" applyFont="1" applyFill="1" applyBorder="1" applyAlignment="1">
      <alignment horizontal="left" wrapText="1"/>
    </xf>
    <xf numFmtId="0" fontId="4" fillId="2" borderId="2" xfId="1" applyFont="1" applyFill="1" applyBorder="1" applyAlignment="1">
      <alignment horizontal="center" vertical="center" wrapText="1"/>
    </xf>
    <xf numFmtId="164" fontId="4" fillId="2" borderId="2" xfId="1" applyNumberFormat="1" applyFont="1" applyFill="1" applyBorder="1" applyAlignment="1">
      <alignment horizontal="center" vertical="center" wrapText="1"/>
    </xf>
    <xf numFmtId="0" fontId="2" fillId="2" borderId="2" xfId="1" applyFont="1" applyFill="1" applyBorder="1" applyAlignment="1">
      <alignment horizontal="left" vertical="center" wrapText="1"/>
    </xf>
    <xf numFmtId="0" fontId="2" fillId="2" borderId="2" xfId="1" applyFont="1" applyFill="1" applyBorder="1" applyAlignment="1">
      <alignment horizontal="center" vertical="center" wrapText="1"/>
    </xf>
    <xf numFmtId="1" fontId="7" fillId="0" borderId="2" xfId="2" applyNumberFormat="1" applyFont="1" applyBorder="1" applyAlignment="1">
      <alignment horizontal="center" vertical="center"/>
    </xf>
    <xf numFmtId="164" fontId="2" fillId="2" borderId="2" xfId="1" applyNumberFormat="1" applyFont="1" applyFill="1" applyBorder="1" applyAlignment="1">
      <alignment horizontal="center" vertical="center" wrapText="1"/>
    </xf>
    <xf numFmtId="2" fontId="3" fillId="2" borderId="2" xfId="1" applyNumberFormat="1" applyFont="1" applyFill="1" applyBorder="1" applyAlignment="1">
      <alignment horizontal="center" vertical="center" wrapText="1"/>
    </xf>
    <xf numFmtId="0" fontId="5" fillId="2" borderId="0" xfId="1" applyFont="1" applyFill="1" applyBorder="1" applyAlignment="1" applyProtection="1">
      <alignment vertical="center"/>
      <protection locked="0"/>
    </xf>
    <xf numFmtId="0" fontId="7" fillId="0" borderId="2" xfId="2" applyFont="1" applyBorder="1" applyAlignment="1">
      <alignment vertical="center" wrapText="1"/>
    </xf>
    <xf numFmtId="4" fontId="7" fillId="0" borderId="2" xfId="2" applyNumberFormat="1" applyFont="1" applyBorder="1" applyAlignment="1">
      <alignment horizontal="center" vertical="center" wrapText="1"/>
    </xf>
    <xf numFmtId="2" fontId="7" fillId="0" borderId="2" xfId="2" applyNumberFormat="1" applyFont="1" applyBorder="1" applyAlignment="1">
      <alignment horizontal="center" vertical="center"/>
    </xf>
    <xf numFmtId="0" fontId="5" fillId="2" borderId="0" xfId="1" applyFont="1" applyFill="1"/>
    <xf numFmtId="0" fontId="5" fillId="2" borderId="0" xfId="1" applyFont="1" applyFill="1" applyBorder="1"/>
    <xf numFmtId="0" fontId="5" fillId="2" borderId="0" xfId="1" applyFont="1" applyFill="1" applyBorder="1" applyAlignment="1" applyProtection="1">
      <alignment vertical="top" wrapText="1"/>
      <protection locked="0"/>
    </xf>
    <xf numFmtId="0" fontId="5" fillId="0" borderId="0" xfId="1" applyFont="1" applyBorder="1" applyAlignment="1"/>
    <xf numFmtId="0" fontId="9" fillId="2" borderId="0" xfId="1" applyFont="1" applyFill="1" applyBorder="1" applyAlignment="1" applyProtection="1">
      <alignment horizontal="center" wrapText="1"/>
      <protection locked="0"/>
    </xf>
    <xf numFmtId="0" fontId="2" fillId="2" borderId="0" xfId="1" applyFont="1" applyFill="1" applyAlignment="1">
      <alignment vertical="center"/>
    </xf>
    <xf numFmtId="4" fontId="3" fillId="2" borderId="0" xfId="1" applyNumberFormat="1" applyFont="1" applyFill="1" applyBorder="1" applyAlignment="1">
      <alignment vertical="center"/>
    </xf>
    <xf numFmtId="4" fontId="3" fillId="2" borderId="4" xfId="1" applyNumberFormat="1" applyFont="1" applyFill="1" applyBorder="1" applyAlignment="1">
      <alignment horizontal="center" vertical="center"/>
    </xf>
    <xf numFmtId="14" fontId="5" fillId="2" borderId="1" xfId="1" applyNumberFormat="1" applyFont="1" applyFill="1" applyBorder="1" applyAlignment="1"/>
    <xf numFmtId="4" fontId="2" fillId="2" borderId="2" xfId="1" applyNumberFormat="1" applyFont="1" applyFill="1" applyBorder="1" applyAlignment="1">
      <alignment horizontal="center" vertical="center"/>
    </xf>
    <xf numFmtId="0" fontId="2" fillId="2" borderId="2" xfId="1" applyFont="1" applyFill="1" applyBorder="1" applyAlignment="1">
      <alignment horizontal="center" vertical="center" wrapText="1"/>
    </xf>
    <xf numFmtId="0" fontId="2" fillId="2" borderId="2" xfId="1" applyFont="1" applyFill="1" applyBorder="1" applyAlignment="1">
      <alignment horizontal="left" vertical="center" wrapText="1"/>
    </xf>
    <xf numFmtId="164" fontId="4" fillId="2" borderId="2" xfId="1" applyNumberFormat="1" applyFont="1" applyFill="1" applyBorder="1" applyAlignment="1">
      <alignment horizontal="center" vertical="center" wrapText="1"/>
    </xf>
    <xf numFmtId="0" fontId="4" fillId="2" borderId="2" xfId="1" applyFont="1" applyFill="1" applyBorder="1" applyAlignment="1">
      <alignment horizontal="center" vertical="center" wrapText="1"/>
    </xf>
    <xf numFmtId="164" fontId="4" fillId="2" borderId="2" xfId="1" applyNumberFormat="1" applyFont="1" applyFill="1" applyBorder="1" applyAlignment="1">
      <alignment horizontal="center" vertical="center" wrapText="1"/>
    </xf>
    <xf numFmtId="0" fontId="2" fillId="2" borderId="2" xfId="1" applyFont="1" applyFill="1" applyBorder="1" applyAlignment="1">
      <alignment horizontal="center" vertical="center" wrapText="1"/>
    </xf>
    <xf numFmtId="0" fontId="4" fillId="2" borderId="2" xfId="1" applyFont="1" applyFill="1" applyBorder="1" applyAlignment="1">
      <alignment horizontal="center" vertical="center" wrapText="1"/>
    </xf>
    <xf numFmtId="164" fontId="4" fillId="2" borderId="2" xfId="1" applyNumberFormat="1" applyFont="1" applyFill="1" applyBorder="1" applyAlignment="1">
      <alignment horizontal="center" vertical="center" wrapText="1"/>
    </xf>
    <xf numFmtId="0" fontId="2" fillId="2" borderId="2" xfId="1" applyFont="1" applyFill="1" applyBorder="1" applyAlignment="1">
      <alignment horizontal="center" vertical="center" wrapText="1"/>
    </xf>
    <xf numFmtId="0" fontId="9" fillId="2" borderId="0" xfId="1" applyFont="1" applyFill="1" applyBorder="1" applyAlignment="1" applyProtection="1">
      <alignment horizontal="center" wrapText="1"/>
      <protection locked="0"/>
    </xf>
    <xf numFmtId="0" fontId="5" fillId="2" borderId="0" xfId="1" applyFont="1" applyFill="1" applyBorder="1" applyAlignment="1">
      <alignment horizontal="left"/>
    </xf>
    <xf numFmtId="0" fontId="4" fillId="2" borderId="2" xfId="1" applyFont="1" applyFill="1" applyBorder="1" applyAlignment="1">
      <alignment horizontal="center" vertical="center" wrapText="1"/>
    </xf>
    <xf numFmtId="164" fontId="4" fillId="2" borderId="2" xfId="1" applyNumberFormat="1" applyFont="1" applyFill="1" applyBorder="1" applyAlignment="1">
      <alignment horizontal="center" vertical="center" wrapText="1"/>
    </xf>
    <xf numFmtId="0" fontId="3" fillId="2" borderId="2" xfId="1" applyFont="1" applyFill="1" applyBorder="1" applyAlignment="1">
      <alignment horizontal="center" vertical="center" wrapText="1"/>
    </xf>
    <xf numFmtId="0" fontId="2" fillId="2" borderId="2" xfId="1" applyFont="1" applyFill="1" applyBorder="1" applyAlignment="1">
      <alignment horizontal="center" vertical="center" wrapText="1"/>
    </xf>
    <xf numFmtId="164" fontId="4" fillId="2" borderId="5" xfId="1" applyNumberFormat="1" applyFont="1" applyFill="1" applyBorder="1" applyAlignment="1">
      <alignment horizontal="center" vertical="center" wrapText="1"/>
    </xf>
    <xf numFmtId="164" fontId="4" fillId="2" borderId="6" xfId="1" applyNumberFormat="1" applyFont="1" applyFill="1" applyBorder="1" applyAlignment="1">
      <alignment horizontal="center" vertical="center" wrapText="1"/>
    </xf>
    <xf numFmtId="0" fontId="5" fillId="2" borderId="1" xfId="1" applyFont="1" applyFill="1" applyBorder="1" applyAlignment="1" applyProtection="1">
      <alignment horizontal="right" wrapText="1"/>
      <protection locked="0"/>
    </xf>
    <xf numFmtId="0" fontId="8" fillId="2" borderId="0" xfId="1" applyFont="1" applyFill="1" applyBorder="1" applyAlignment="1">
      <alignment horizontal="center" vertical="center" wrapText="1"/>
    </xf>
    <xf numFmtId="164" fontId="3" fillId="2" borderId="2" xfId="1" applyNumberFormat="1" applyFont="1" applyFill="1" applyBorder="1" applyAlignment="1">
      <alignment horizontal="center" vertical="center" wrapText="1"/>
    </xf>
    <xf numFmtId="0" fontId="5" fillId="2" borderId="0" xfId="1" applyFont="1" applyFill="1" applyBorder="1" applyAlignment="1">
      <alignment horizontal="left" wrapText="1"/>
    </xf>
    <xf numFmtId="0" fontId="2" fillId="2" borderId="0" xfId="1" applyFont="1" applyFill="1" applyBorder="1" applyAlignment="1">
      <alignment horizontal="left" vertical="top" wrapText="1"/>
    </xf>
    <xf numFmtId="0" fontId="2" fillId="2" borderId="2" xfId="1" applyFont="1" applyFill="1" applyBorder="1" applyAlignment="1">
      <alignment horizontal="left" vertical="center" wrapText="1"/>
    </xf>
    <xf numFmtId="0" fontId="2" fillId="2" borderId="3" xfId="1" applyFont="1" applyFill="1" applyBorder="1" applyAlignment="1">
      <alignment horizontal="left" vertical="center" wrapText="1"/>
    </xf>
  </cellXfs>
  <cellStyles count="3">
    <cellStyle name="Обычный" xfId="0" builtinId="0"/>
    <cellStyle name="Обычный 2" xfId="1"/>
    <cellStyle name="Обычный 3" xfId="2"/>
  </cellStyles>
  <dxfs count="6">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14</xdr:col>
      <xdr:colOff>19050</xdr:colOff>
      <xdr:row>2</xdr:row>
      <xdr:rowOff>0</xdr:rowOff>
    </xdr:from>
    <xdr:to>
      <xdr:col>15</xdr:col>
      <xdr:colOff>0</xdr:colOff>
      <xdr:row>2</xdr:row>
      <xdr:rowOff>0</xdr:rowOff>
    </xdr:to>
    <xdr:pic>
      <xdr:nvPicPr>
        <xdr:cNvPr id="2" name="Picture 1">
          <a:extLst>
            <a:ext uri="{FF2B5EF4-FFF2-40B4-BE49-F238E27FC236}">
              <a16:creationId xmlns=""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10715625" y="1733550"/>
          <a:ext cx="881063" cy="0"/>
        </a:xfrm>
        <a:prstGeom prst="rect">
          <a:avLst/>
        </a:prstGeom>
        <a:noFill/>
        <a:ln>
          <a:noFill/>
        </a:ln>
        <a:effectLst/>
        <a:extLst>
          <a:ext uri="{909E8E84-426E-40DD-AFC4-6F175D3DCCD1}">
            <a14:hiddenFill xmlns=""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 xmlns:a14="http://schemas.microsoft.com/office/drawing/2010/main" w="9525">
              <a:solidFill>
                <a:srgbClr val="3465AF"/>
              </a:solidFill>
              <a:round/>
              <a:headEnd/>
              <a:tailEnd/>
            </a14:hiddenLine>
          </a:ext>
          <a:ext uri="{AF507438-7753-43E0-B8FC-AC1667EBCBE1}">
            <a14:hiddenEffects xmlns="" xmlns:a14="http://schemas.microsoft.com/office/drawing/2010/main">
              <a:effectLst>
                <a:outerShdw dist="35921" dir="2700000" algn="ctr" rotWithShape="0">
                  <a:srgbClr val="808080"/>
                </a:outerShdw>
              </a:effectLst>
            </a14:hiddenEffects>
          </a:ext>
        </a:extLst>
      </xdr:spPr>
    </xdr:pic>
    <xdr:clientData/>
  </xdr:twoCellAnchor>
  <xdr:twoCellAnchor>
    <xdr:from>
      <xdr:col>13</xdr:col>
      <xdr:colOff>19050</xdr:colOff>
      <xdr:row>2</xdr:row>
      <xdr:rowOff>0</xdr:rowOff>
    </xdr:from>
    <xdr:to>
      <xdr:col>13</xdr:col>
      <xdr:colOff>1019175</xdr:colOff>
      <xdr:row>2</xdr:row>
      <xdr:rowOff>0</xdr:rowOff>
    </xdr:to>
    <xdr:pic>
      <xdr:nvPicPr>
        <xdr:cNvPr id="3" name="Picture 2">
          <a:extLst>
            <a:ext uri="{FF2B5EF4-FFF2-40B4-BE49-F238E27FC236}">
              <a16:creationId xmlns=""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 xmlns:a14="http://schemas.microsoft.com/office/drawing/2010/main" val="0"/>
            </a:ext>
          </a:extLst>
        </a:blip>
        <a:srcRect/>
        <a:stretch>
          <a:fillRect/>
        </a:stretch>
      </xdr:blipFill>
      <xdr:spPr bwMode="auto">
        <a:xfrm>
          <a:off x="9815513" y="1733550"/>
          <a:ext cx="881063" cy="0"/>
        </a:xfrm>
        <a:prstGeom prst="rect">
          <a:avLst/>
        </a:prstGeom>
        <a:noFill/>
        <a:ln>
          <a:noFill/>
        </a:ln>
        <a:effectLst/>
        <a:extLst>
          <a:ext uri="{909E8E84-426E-40DD-AFC4-6F175D3DCCD1}">
            <a14:hiddenFill xmlns=""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 xmlns:a14="http://schemas.microsoft.com/office/drawing/2010/main" w="9525">
              <a:solidFill>
                <a:srgbClr val="3465AF"/>
              </a:solidFill>
              <a:round/>
              <a:headEnd/>
              <a:tailEnd/>
            </a14:hiddenLine>
          </a:ext>
          <a:ext uri="{AF507438-7753-43E0-B8FC-AC1667EBCBE1}">
            <a14:hiddenEffects xmlns="" xmlns:a14="http://schemas.microsoft.com/office/drawing/2010/main">
              <a:effectLst>
                <a:outerShdw dist="35921" dir="2700000" algn="ctr" rotWithShape="0">
                  <a:srgbClr val="808080"/>
                </a:outerShdw>
              </a:effectLst>
            </a14:hiddenEffects>
          </a:ext>
        </a:extLst>
      </xdr:spPr>
    </xdr:pic>
    <xdr:clientData/>
  </xdr:twoCellAnchor>
  <xdr:twoCellAnchor>
    <xdr:from>
      <xdr:col>14</xdr:col>
      <xdr:colOff>19050</xdr:colOff>
      <xdr:row>2</xdr:row>
      <xdr:rowOff>0</xdr:rowOff>
    </xdr:from>
    <xdr:to>
      <xdr:col>15</xdr:col>
      <xdr:colOff>0</xdr:colOff>
      <xdr:row>2</xdr:row>
      <xdr:rowOff>0</xdr:rowOff>
    </xdr:to>
    <xdr:pic>
      <xdr:nvPicPr>
        <xdr:cNvPr id="6" name="Picture 1">
          <a:extLst>
            <a:ext uri="{FF2B5EF4-FFF2-40B4-BE49-F238E27FC236}">
              <a16:creationId xmlns=""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10715625" y="1733550"/>
          <a:ext cx="881063" cy="0"/>
        </a:xfrm>
        <a:prstGeom prst="rect">
          <a:avLst/>
        </a:prstGeom>
        <a:noFill/>
        <a:ln>
          <a:noFill/>
        </a:ln>
        <a:effectLst/>
        <a:extLst>
          <a:ext uri="{909E8E84-426E-40DD-AFC4-6F175D3DCCD1}">
            <a14:hiddenFill xmlns=""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 xmlns:a14="http://schemas.microsoft.com/office/drawing/2010/main" w="9525">
              <a:solidFill>
                <a:srgbClr val="3465AF"/>
              </a:solidFill>
              <a:round/>
              <a:headEnd/>
              <a:tailEnd/>
            </a14:hiddenLine>
          </a:ext>
          <a:ext uri="{AF507438-7753-43E0-B8FC-AC1667EBCBE1}">
            <a14:hiddenEffects xmlns="" xmlns:a14="http://schemas.microsoft.com/office/drawing/2010/main">
              <a:effectLst>
                <a:outerShdw dist="35921" dir="2700000" algn="ctr" rotWithShape="0">
                  <a:srgbClr val="808080"/>
                </a:outerShdw>
              </a:effectLst>
            </a14:hiddenEffects>
          </a:ext>
        </a:extLst>
      </xdr:spPr>
    </xdr:pic>
    <xdr:clientData/>
  </xdr:twoCellAnchor>
  <xdr:twoCellAnchor>
    <xdr:from>
      <xdr:col>13</xdr:col>
      <xdr:colOff>19050</xdr:colOff>
      <xdr:row>2</xdr:row>
      <xdr:rowOff>0</xdr:rowOff>
    </xdr:from>
    <xdr:to>
      <xdr:col>13</xdr:col>
      <xdr:colOff>1019175</xdr:colOff>
      <xdr:row>2</xdr:row>
      <xdr:rowOff>0</xdr:rowOff>
    </xdr:to>
    <xdr:pic>
      <xdr:nvPicPr>
        <xdr:cNvPr id="7" name="Picture 2">
          <a:extLst>
            <a:ext uri="{FF2B5EF4-FFF2-40B4-BE49-F238E27FC236}">
              <a16:creationId xmlns=""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 xmlns:a14="http://schemas.microsoft.com/office/drawing/2010/main" val="0"/>
            </a:ext>
          </a:extLst>
        </a:blip>
        <a:srcRect/>
        <a:stretch>
          <a:fillRect/>
        </a:stretch>
      </xdr:blipFill>
      <xdr:spPr bwMode="auto">
        <a:xfrm>
          <a:off x="9815513" y="1733550"/>
          <a:ext cx="881063" cy="0"/>
        </a:xfrm>
        <a:prstGeom prst="rect">
          <a:avLst/>
        </a:prstGeom>
        <a:noFill/>
        <a:ln>
          <a:noFill/>
        </a:ln>
        <a:effectLst/>
        <a:extLst>
          <a:ext uri="{909E8E84-426E-40DD-AFC4-6F175D3DCCD1}">
            <a14:hiddenFill xmlns=""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 xmlns:a14="http://schemas.microsoft.com/office/drawing/2010/main" w="9525">
              <a:solidFill>
                <a:srgbClr val="3465AF"/>
              </a:solidFill>
              <a:round/>
              <a:headEnd/>
              <a:tailEnd/>
            </a14:hiddenLine>
          </a:ext>
          <a:ext uri="{AF507438-7753-43E0-B8FC-AC1667EBCBE1}">
            <a14:hiddenEffects xmlns="" xmlns:a14="http://schemas.microsoft.com/office/drawing/2010/main">
              <a:effectLst>
                <a:outerShdw dist="35921" dir="2700000" algn="ctr" rotWithShape="0">
                  <a:srgbClr val="808080"/>
                </a:outerShdw>
              </a:effectLst>
            </a14:hiddenEffects>
          </a:ext>
        </a:extLst>
      </xdr:spPr>
    </xdr:pic>
    <xdr:clientData/>
  </xdr:twoCellAnchor>
  <xdr:twoCellAnchor>
    <xdr:from>
      <xdr:col>19</xdr:col>
      <xdr:colOff>19050</xdr:colOff>
      <xdr:row>2</xdr:row>
      <xdr:rowOff>0</xdr:rowOff>
    </xdr:from>
    <xdr:to>
      <xdr:col>20</xdr:col>
      <xdr:colOff>0</xdr:colOff>
      <xdr:row>2</xdr:row>
      <xdr:rowOff>0</xdr:rowOff>
    </xdr:to>
    <xdr:pic>
      <xdr:nvPicPr>
        <xdr:cNvPr id="10" name="Picture 1">
          <a:extLst>
            <a:ext uri="{FF2B5EF4-FFF2-40B4-BE49-F238E27FC236}">
              <a16:creationId xmlns="" xmlns:a16="http://schemas.microsoft.com/office/drawing/2014/main" id="{00000000-0008-0000-01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15654338" y="1733550"/>
          <a:ext cx="1100137" cy="0"/>
        </a:xfrm>
        <a:prstGeom prst="rect">
          <a:avLst/>
        </a:prstGeom>
        <a:noFill/>
        <a:ln>
          <a:noFill/>
        </a:ln>
        <a:effectLst/>
        <a:extLst>
          <a:ext uri="{909E8E84-426E-40DD-AFC4-6F175D3DCCD1}">
            <a14:hiddenFill xmlns=""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 xmlns:a14="http://schemas.microsoft.com/office/drawing/2010/main" w="9525">
              <a:solidFill>
                <a:srgbClr val="3465AF"/>
              </a:solidFill>
              <a:round/>
              <a:headEnd/>
              <a:tailEnd/>
            </a14:hiddenLine>
          </a:ext>
          <a:ext uri="{AF507438-7753-43E0-B8FC-AC1667EBCBE1}">
            <a14:hiddenEffects xmlns="" xmlns:a14="http://schemas.microsoft.com/office/drawing/2010/main">
              <a:effectLst>
                <a:outerShdw dist="35921" dir="2700000" algn="ctr" rotWithShape="0">
                  <a:srgbClr val="808080"/>
                </a:outerShdw>
              </a:effectLst>
            </a14:hiddenEffects>
          </a:ext>
        </a:extLst>
      </xdr:spPr>
    </xdr:pic>
    <xdr:clientData/>
  </xdr:twoCellAnchor>
  <xdr:twoCellAnchor>
    <xdr:from>
      <xdr:col>18</xdr:col>
      <xdr:colOff>19050</xdr:colOff>
      <xdr:row>2</xdr:row>
      <xdr:rowOff>0</xdr:rowOff>
    </xdr:from>
    <xdr:to>
      <xdr:col>18</xdr:col>
      <xdr:colOff>952500</xdr:colOff>
      <xdr:row>2</xdr:row>
      <xdr:rowOff>0</xdr:rowOff>
    </xdr:to>
    <xdr:pic>
      <xdr:nvPicPr>
        <xdr:cNvPr id="11" name="Picture 2">
          <a:extLst>
            <a:ext uri="{FF2B5EF4-FFF2-40B4-BE49-F238E27FC236}">
              <a16:creationId xmlns="" xmlns:a16="http://schemas.microsoft.com/office/drawing/2014/main" id="{00000000-0008-0000-01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 xmlns:a14="http://schemas.microsoft.com/office/drawing/2010/main" val="0"/>
            </a:ext>
          </a:extLst>
        </a:blip>
        <a:srcRect/>
        <a:stretch>
          <a:fillRect/>
        </a:stretch>
      </xdr:blipFill>
      <xdr:spPr bwMode="auto">
        <a:xfrm>
          <a:off x="14535150" y="1733550"/>
          <a:ext cx="933450" cy="0"/>
        </a:xfrm>
        <a:prstGeom prst="rect">
          <a:avLst/>
        </a:prstGeom>
        <a:noFill/>
        <a:ln>
          <a:noFill/>
        </a:ln>
        <a:effectLst/>
        <a:extLst>
          <a:ext uri="{909E8E84-426E-40DD-AFC4-6F175D3DCCD1}">
            <a14:hiddenFill xmlns=""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 xmlns:a14="http://schemas.microsoft.com/office/drawing/2010/main" w="9525">
              <a:solidFill>
                <a:srgbClr val="3465AF"/>
              </a:solidFill>
              <a:round/>
              <a:headEnd/>
              <a:tailEnd/>
            </a14:hiddenLine>
          </a:ext>
          <a:ext uri="{AF507438-7753-43E0-B8FC-AC1667EBCBE1}">
            <a14:hiddenEffects xmlns="" xmlns:a14="http://schemas.microsoft.com/office/drawing/2010/main">
              <a:effectLst>
                <a:outerShdw dist="35921" dir="2700000" algn="ctr" rotWithShape="0">
                  <a:srgbClr val="808080"/>
                </a:outerShdw>
              </a:effectLst>
            </a14:hiddenEffects>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Y20"/>
  <sheetViews>
    <sheetView tabSelected="1" view="pageBreakPreview" zoomScaleNormal="50" zoomScaleSheetLayoutView="100" workbookViewId="0">
      <selection activeCell="U3" sqref="U3:AB16"/>
    </sheetView>
  </sheetViews>
  <sheetFormatPr defaultColWidth="9.140625" defaultRowHeight="15"/>
  <cols>
    <col min="1" max="1" width="3.140625" style="14" customWidth="1"/>
    <col min="2" max="2" width="23.5703125" style="14" customWidth="1"/>
    <col min="3" max="3" width="6.85546875" style="14" hidden="1" customWidth="1"/>
    <col min="4" max="5" width="6.5703125" style="14" customWidth="1"/>
    <col min="6" max="8" width="12.5703125" style="14" customWidth="1"/>
    <col min="9" max="12" width="12.5703125" style="14" hidden="1" customWidth="1"/>
    <col min="13" max="13" width="12.5703125" style="14" customWidth="1"/>
    <col min="14" max="14" width="12.5703125" style="14" hidden="1" customWidth="1"/>
    <col min="15" max="15" width="10.5703125" style="14" hidden="1" customWidth="1"/>
    <col min="16" max="17" width="10.5703125" style="14" customWidth="1"/>
    <col min="18" max="19" width="13.5703125" style="14" customWidth="1"/>
    <col min="20" max="20" width="16.85546875" style="14" customWidth="1"/>
    <col min="21" max="21" width="14.28515625" style="14" customWidth="1"/>
    <col min="22" max="22" width="13.42578125" style="14" customWidth="1"/>
    <col min="23" max="23" width="12.85546875" style="14" customWidth="1"/>
    <col min="24" max="24" width="0" style="14" hidden="1" customWidth="1"/>
    <col min="25" max="25" width="9.5703125" style="14" hidden="1" customWidth="1"/>
    <col min="26" max="26" width="11.28515625" style="14" customWidth="1"/>
    <col min="27" max="27" width="12.28515625" style="14" customWidth="1"/>
    <col min="28" max="28" width="9.140625" style="14" customWidth="1"/>
    <col min="29" max="16384" width="9.140625" style="14"/>
  </cols>
  <sheetData>
    <row r="1" spans="1:22" s="1" customFormat="1" ht="72.75" customHeight="1">
      <c r="P1" s="45"/>
      <c r="Q1" s="45"/>
      <c r="R1" s="45"/>
      <c r="S1" s="45"/>
      <c r="T1" s="45"/>
      <c r="U1" s="2"/>
      <c r="V1" s="2"/>
    </row>
    <row r="2" spans="1:22" ht="60" customHeight="1">
      <c r="A2" s="42" t="s">
        <v>28</v>
      </c>
      <c r="B2" s="42"/>
      <c r="C2" s="42"/>
      <c r="D2" s="42"/>
      <c r="E2" s="42"/>
      <c r="F2" s="42"/>
      <c r="G2" s="42"/>
      <c r="H2" s="42"/>
      <c r="I2" s="42"/>
      <c r="J2" s="42"/>
      <c r="K2" s="42"/>
      <c r="L2" s="42"/>
      <c r="M2" s="42"/>
      <c r="N2" s="42"/>
      <c r="O2" s="42"/>
      <c r="P2" s="42"/>
      <c r="Q2" s="42"/>
      <c r="R2" s="42"/>
      <c r="S2" s="42"/>
      <c r="T2" s="42"/>
      <c r="U2" s="20"/>
    </row>
    <row r="3" spans="1:22" s="19" customFormat="1" ht="35.85" customHeight="1">
      <c r="A3" s="35" t="s">
        <v>24</v>
      </c>
      <c r="B3" s="35"/>
      <c r="C3" s="43">
        <f>VALUE(T16)</f>
        <v>40695.100000000006</v>
      </c>
      <c r="D3" s="43"/>
      <c r="E3" s="43"/>
      <c r="F3" s="36" t="s">
        <v>3</v>
      </c>
      <c r="G3" s="36" t="s">
        <v>4</v>
      </c>
      <c r="H3" s="36" t="s">
        <v>5</v>
      </c>
      <c r="I3" s="36" t="s">
        <v>6</v>
      </c>
      <c r="J3" s="36" t="s">
        <v>7</v>
      </c>
      <c r="K3" s="36" t="s">
        <v>6</v>
      </c>
      <c r="L3" s="39" t="s">
        <v>25</v>
      </c>
      <c r="M3" s="36" t="s">
        <v>20</v>
      </c>
      <c r="N3" s="36" t="s">
        <v>8</v>
      </c>
      <c r="O3" s="35" t="s">
        <v>9</v>
      </c>
      <c r="P3" s="35" t="s">
        <v>10</v>
      </c>
      <c r="Q3" s="35" t="s">
        <v>21</v>
      </c>
      <c r="R3" s="35" t="s">
        <v>11</v>
      </c>
      <c r="S3" s="36" t="s">
        <v>22</v>
      </c>
      <c r="T3" s="37" t="s">
        <v>23</v>
      </c>
    </row>
    <row r="4" spans="1:22" s="19" customFormat="1" ht="12.75">
      <c r="A4" s="35" t="s">
        <v>12</v>
      </c>
      <c r="B4" s="35" t="s">
        <v>13</v>
      </c>
      <c r="C4" s="38" t="s">
        <v>14</v>
      </c>
      <c r="D4" s="35" t="s">
        <v>15</v>
      </c>
      <c r="E4" s="35"/>
      <c r="F4" s="36"/>
      <c r="G4" s="36"/>
      <c r="H4" s="36"/>
      <c r="I4" s="36"/>
      <c r="J4" s="36"/>
      <c r="K4" s="36"/>
      <c r="L4" s="40"/>
      <c r="M4" s="36"/>
      <c r="N4" s="36"/>
      <c r="O4" s="35"/>
      <c r="P4" s="35"/>
      <c r="Q4" s="35"/>
      <c r="R4" s="35"/>
      <c r="S4" s="36"/>
      <c r="T4" s="37"/>
    </row>
    <row r="5" spans="1:22" s="19" customFormat="1" ht="25.5">
      <c r="A5" s="35"/>
      <c r="B5" s="35"/>
      <c r="C5" s="38"/>
      <c r="D5" s="3" t="s">
        <v>16</v>
      </c>
      <c r="E5" s="3" t="s">
        <v>17</v>
      </c>
      <c r="F5" s="4" t="s">
        <v>18</v>
      </c>
      <c r="G5" s="4" t="s">
        <v>18</v>
      </c>
      <c r="H5" s="26" t="s">
        <v>18</v>
      </c>
      <c r="I5" s="26" t="s">
        <v>18</v>
      </c>
      <c r="J5" s="4" t="s">
        <v>18</v>
      </c>
      <c r="K5" s="4" t="s">
        <v>18</v>
      </c>
      <c r="L5" s="4" t="s">
        <v>18</v>
      </c>
      <c r="M5" s="36"/>
      <c r="N5" s="36"/>
      <c r="O5" s="35"/>
      <c r="P5" s="35"/>
      <c r="Q5" s="35"/>
      <c r="R5" s="35"/>
      <c r="S5" s="36"/>
      <c r="T5" s="37"/>
    </row>
    <row r="6" spans="1:22" s="19" customFormat="1" ht="43.5" customHeight="1">
      <c r="A6" s="27">
        <v>1</v>
      </c>
      <c r="B6" s="30" t="s">
        <v>29</v>
      </c>
      <c r="C6" s="29"/>
      <c r="D6" s="27" t="s">
        <v>27</v>
      </c>
      <c r="E6" s="27">
        <v>200</v>
      </c>
      <c r="F6" s="28">
        <v>35.950000000000003</v>
      </c>
      <c r="G6" s="28">
        <v>36.299999999999997</v>
      </c>
      <c r="H6" s="28">
        <v>44</v>
      </c>
      <c r="I6" s="28"/>
      <c r="J6" s="28"/>
      <c r="K6" s="28"/>
      <c r="L6" s="28"/>
      <c r="M6" s="8">
        <f t="shared" ref="M6:M12" si="0">AVERAGE(F6,G6,H6)</f>
        <v>38.75</v>
      </c>
      <c r="N6" s="28"/>
      <c r="O6" s="27"/>
      <c r="P6" s="29">
        <f>STDEV(F6,G6,H6)</f>
        <v>4.5499999999999856</v>
      </c>
      <c r="Q6" s="29">
        <f>P6/M6*100</f>
        <v>11.741935483870931</v>
      </c>
      <c r="R6" s="29" t="str">
        <f t="shared" ref="R6:R12" si="1">IF(Q6&lt;33,"ОДНОРОДНЫЕ","НЕОДНОРОДНЫЕ")</f>
        <v>ОДНОРОДНЫЕ</v>
      </c>
      <c r="S6" s="8">
        <f>M6*E6</f>
        <v>7750</v>
      </c>
      <c r="T6" s="9">
        <f t="shared" ref="T6:T12" si="2">SMALL(F6:H6,1)*E6</f>
        <v>7190.0000000000009</v>
      </c>
    </row>
    <row r="7" spans="1:22" s="19" customFormat="1" ht="33.75" customHeight="1">
      <c r="A7" s="27">
        <v>2</v>
      </c>
      <c r="B7" s="30" t="s">
        <v>30</v>
      </c>
      <c r="C7" s="32"/>
      <c r="D7" s="27" t="s">
        <v>27</v>
      </c>
      <c r="E7" s="27">
        <v>100</v>
      </c>
      <c r="F7" s="28">
        <v>56</v>
      </c>
      <c r="G7" s="28">
        <v>80</v>
      </c>
      <c r="H7" s="28">
        <v>44.47</v>
      </c>
      <c r="I7" s="28"/>
      <c r="J7" s="28"/>
      <c r="K7" s="28"/>
      <c r="L7" s="28"/>
      <c r="M7" s="8">
        <f t="shared" si="0"/>
        <v>60.156666666666666</v>
      </c>
      <c r="N7" s="28"/>
      <c r="O7" s="27"/>
      <c r="P7" s="29">
        <f t="shared" ref="P7:P12" si="3">STDEV(F7,G7,H7)</f>
        <v>18.126048475421605</v>
      </c>
      <c r="Q7" s="29">
        <f t="shared" ref="Q7:Q12" si="4">P7/M7*100</f>
        <v>30.13140434768372</v>
      </c>
      <c r="R7" s="29" t="str">
        <f t="shared" si="1"/>
        <v>ОДНОРОДНЫЕ</v>
      </c>
      <c r="S7" s="8">
        <f t="shared" ref="S7:S12" si="5">M7*E7</f>
        <v>6015.666666666667</v>
      </c>
      <c r="T7" s="9">
        <f t="shared" si="2"/>
        <v>4447</v>
      </c>
    </row>
    <row r="8" spans="1:22" s="19" customFormat="1" ht="63.75" customHeight="1">
      <c r="A8" s="27">
        <v>3</v>
      </c>
      <c r="B8" s="30" t="s">
        <v>33</v>
      </c>
      <c r="C8" s="32"/>
      <c r="D8" s="30" t="s">
        <v>27</v>
      </c>
      <c r="E8" s="27">
        <v>100</v>
      </c>
      <c r="F8" s="28">
        <v>35.29</v>
      </c>
      <c r="G8" s="28">
        <v>36.17</v>
      </c>
      <c r="H8" s="28">
        <v>28.84</v>
      </c>
      <c r="I8" s="28"/>
      <c r="J8" s="28"/>
      <c r="K8" s="28"/>
      <c r="L8" s="28"/>
      <c r="M8" s="8">
        <f t="shared" si="0"/>
        <v>33.433333333333337</v>
      </c>
      <c r="N8" s="28"/>
      <c r="O8" s="27"/>
      <c r="P8" s="29">
        <f t="shared" si="3"/>
        <v>4.0022035597072207</v>
      </c>
      <c r="Q8" s="29">
        <f t="shared" si="4"/>
        <v>11.970698583371545</v>
      </c>
      <c r="R8" s="29" t="str">
        <f t="shared" si="1"/>
        <v>ОДНОРОДНЫЕ</v>
      </c>
      <c r="S8" s="8">
        <f t="shared" si="5"/>
        <v>3343.3333333333339</v>
      </c>
      <c r="T8" s="9">
        <f t="shared" si="2"/>
        <v>2884</v>
      </c>
    </row>
    <row r="9" spans="1:22" s="19" customFormat="1" ht="30.75" customHeight="1">
      <c r="A9" s="27">
        <v>4</v>
      </c>
      <c r="B9" s="30" t="s">
        <v>31</v>
      </c>
      <c r="C9" s="32"/>
      <c r="D9" s="30" t="s">
        <v>27</v>
      </c>
      <c r="E9" s="27">
        <v>10</v>
      </c>
      <c r="F9" s="28">
        <v>204</v>
      </c>
      <c r="G9" s="28">
        <v>212</v>
      </c>
      <c r="H9" s="28">
        <v>195.59</v>
      </c>
      <c r="I9" s="28"/>
      <c r="J9" s="28"/>
      <c r="K9" s="28"/>
      <c r="L9" s="28"/>
      <c r="M9" s="8">
        <f t="shared" si="0"/>
        <v>203.86333333333334</v>
      </c>
      <c r="N9" s="28"/>
      <c r="O9" s="27"/>
      <c r="P9" s="29">
        <f t="shared" si="3"/>
        <v>8.2058536017487569</v>
      </c>
      <c r="Q9" s="29">
        <f t="shared" si="4"/>
        <v>4.0251738591615736</v>
      </c>
      <c r="R9" s="29" t="str">
        <f t="shared" si="1"/>
        <v>ОДНОРОДНЫЕ</v>
      </c>
      <c r="S9" s="8">
        <f t="shared" si="5"/>
        <v>2038.6333333333334</v>
      </c>
      <c r="T9" s="9">
        <f t="shared" si="2"/>
        <v>1955.9</v>
      </c>
    </row>
    <row r="10" spans="1:22" s="19" customFormat="1" ht="69.75" customHeight="1">
      <c r="A10" s="27">
        <v>5</v>
      </c>
      <c r="B10" s="30" t="s">
        <v>32</v>
      </c>
      <c r="C10" s="32"/>
      <c r="D10" s="30" t="s">
        <v>27</v>
      </c>
      <c r="E10" s="27">
        <v>10</v>
      </c>
      <c r="F10" s="28">
        <v>255</v>
      </c>
      <c r="G10" s="28">
        <v>254.5</v>
      </c>
      <c r="H10" s="28">
        <v>292.8</v>
      </c>
      <c r="I10" s="28"/>
      <c r="J10" s="28"/>
      <c r="K10" s="28"/>
      <c r="L10" s="28"/>
      <c r="M10" s="8">
        <f t="shared" si="0"/>
        <v>267.43333333333334</v>
      </c>
      <c r="N10" s="28"/>
      <c r="O10" s="27"/>
      <c r="P10" s="29">
        <f t="shared" si="3"/>
        <v>21.969600208773926</v>
      </c>
      <c r="Q10" s="29">
        <f t="shared" si="4"/>
        <v>8.2149820050257727</v>
      </c>
      <c r="R10" s="29" t="str">
        <f t="shared" si="1"/>
        <v>ОДНОРОДНЫЕ</v>
      </c>
      <c r="S10" s="8">
        <f t="shared" si="5"/>
        <v>2674.3333333333335</v>
      </c>
      <c r="T10" s="9">
        <f t="shared" si="2"/>
        <v>2545</v>
      </c>
    </row>
    <row r="11" spans="1:22" s="19" customFormat="1" ht="36.75" customHeight="1">
      <c r="A11" s="30">
        <v>6</v>
      </c>
      <c r="B11" s="30" t="s">
        <v>34</v>
      </c>
      <c r="C11" s="32"/>
      <c r="D11" s="30" t="s">
        <v>27</v>
      </c>
      <c r="E11" s="30">
        <v>20</v>
      </c>
      <c r="F11" s="31">
        <v>908.66</v>
      </c>
      <c r="G11" s="31">
        <v>986</v>
      </c>
      <c r="H11" s="31">
        <v>1028.25</v>
      </c>
      <c r="I11" s="31"/>
      <c r="J11" s="31"/>
      <c r="K11" s="31"/>
      <c r="L11" s="31"/>
      <c r="M11" s="8">
        <f t="shared" si="0"/>
        <v>974.30333333333328</v>
      </c>
      <c r="N11" s="31"/>
      <c r="O11" s="30"/>
      <c r="P11" s="32">
        <f t="shared" si="3"/>
        <v>60.646937542910131</v>
      </c>
      <c r="Q11" s="32">
        <f t="shared" si="4"/>
        <v>6.2246464184230925</v>
      </c>
      <c r="R11" s="32" t="str">
        <f t="shared" si="1"/>
        <v>ОДНОРОДНЫЕ</v>
      </c>
      <c r="S11" s="8">
        <f t="shared" si="5"/>
        <v>19486.066666666666</v>
      </c>
      <c r="T11" s="9">
        <f t="shared" si="2"/>
        <v>18173.2</v>
      </c>
    </row>
    <row r="12" spans="1:22" s="19" customFormat="1" ht="49.5" customHeight="1">
      <c r="A12" s="30">
        <v>7</v>
      </c>
      <c r="B12" s="30" t="s">
        <v>35</v>
      </c>
      <c r="C12" s="32"/>
      <c r="D12" s="30" t="s">
        <v>36</v>
      </c>
      <c r="E12" s="27">
        <v>100</v>
      </c>
      <c r="F12" s="28">
        <v>35</v>
      </c>
      <c r="G12" s="28">
        <v>37.159999999999997</v>
      </c>
      <c r="H12" s="28">
        <v>42.9</v>
      </c>
      <c r="I12" s="28"/>
      <c r="J12" s="28"/>
      <c r="K12" s="28"/>
      <c r="L12" s="28"/>
      <c r="M12" s="8">
        <f t="shared" si="0"/>
        <v>38.353333333333332</v>
      </c>
      <c r="N12" s="28"/>
      <c r="O12" s="27"/>
      <c r="P12" s="29">
        <f t="shared" si="3"/>
        <v>4.0829564451917646</v>
      </c>
      <c r="Q12" s="29">
        <f t="shared" si="4"/>
        <v>10.645636481466447</v>
      </c>
      <c r="R12" s="29" t="str">
        <f t="shared" si="1"/>
        <v>ОДНОРОДНЫЕ</v>
      </c>
      <c r="S12" s="8">
        <f t="shared" si="5"/>
        <v>3835.333333333333</v>
      </c>
      <c r="T12" s="9">
        <f t="shared" si="2"/>
        <v>3500</v>
      </c>
    </row>
    <row r="13" spans="1:22" s="19" customFormat="1" ht="12.75" hidden="1">
      <c r="A13" s="25"/>
      <c r="B13" s="11"/>
      <c r="C13" s="25"/>
      <c r="D13" s="24"/>
      <c r="E13" s="7"/>
      <c r="F13" s="12"/>
      <c r="G13" s="13"/>
      <c r="H13" s="13"/>
      <c r="I13" s="13"/>
      <c r="J13" s="13"/>
      <c r="K13" s="8"/>
      <c r="L13" s="8"/>
      <c r="M13" s="8"/>
      <c r="N13" s="8"/>
      <c r="O13" s="24"/>
      <c r="P13" s="24"/>
      <c r="Q13" s="24"/>
      <c r="R13" s="24"/>
      <c r="S13" s="8"/>
      <c r="T13" s="9"/>
    </row>
    <row r="14" spans="1:22" s="19" customFormat="1" ht="12.75" hidden="1">
      <c r="A14" s="25"/>
      <c r="B14" s="11"/>
      <c r="C14" s="25"/>
      <c r="D14" s="24"/>
      <c r="E14" s="7"/>
      <c r="F14" s="12"/>
      <c r="G14" s="13"/>
      <c r="H14" s="13"/>
      <c r="I14" s="13"/>
      <c r="J14" s="13"/>
      <c r="K14" s="8"/>
      <c r="L14" s="8"/>
      <c r="M14" s="8"/>
      <c r="N14" s="8"/>
      <c r="O14" s="24"/>
      <c r="P14" s="24"/>
      <c r="Q14" s="24"/>
      <c r="R14" s="24"/>
      <c r="S14" s="8"/>
      <c r="T14" s="9"/>
    </row>
    <row r="15" spans="1:22" s="19" customFormat="1" ht="12.75" hidden="1">
      <c r="A15" s="5"/>
      <c r="B15" s="11"/>
      <c r="C15" s="25"/>
      <c r="D15" s="6"/>
      <c r="E15" s="7"/>
      <c r="F15" s="12"/>
      <c r="G15" s="13"/>
      <c r="H15" s="13"/>
      <c r="I15" s="13"/>
      <c r="J15" s="13"/>
      <c r="K15" s="8"/>
      <c r="L15" s="8"/>
      <c r="M15" s="8"/>
      <c r="N15" s="8"/>
      <c r="O15" s="6"/>
      <c r="P15" s="24"/>
      <c r="Q15" s="24"/>
      <c r="R15" s="24"/>
      <c r="S15" s="8"/>
      <c r="T15" s="9"/>
    </row>
    <row r="16" spans="1:22" s="19" customFormat="1" ht="51.75" customHeight="1">
      <c r="A16" s="46" t="s">
        <v>26</v>
      </c>
      <c r="B16" s="46"/>
      <c r="C16" s="46"/>
      <c r="D16" s="46"/>
      <c r="E16" s="46"/>
      <c r="F16" s="46"/>
      <c r="G16" s="46"/>
      <c r="H16" s="46"/>
      <c r="I16" s="46"/>
      <c r="J16" s="46"/>
      <c r="K16" s="46"/>
      <c r="L16" s="46"/>
      <c r="M16" s="46"/>
      <c r="N16" s="46"/>
      <c r="O16" s="46"/>
      <c r="P16" s="46"/>
      <c r="Q16" s="46"/>
      <c r="R16" s="47"/>
      <c r="S16" s="23">
        <f>SUM(S6:S15)</f>
        <v>45143.366666666669</v>
      </c>
      <c r="T16" s="21">
        <f>SUM(T6:T15)</f>
        <v>40695.100000000006</v>
      </c>
    </row>
    <row r="17" spans="1:20" ht="32.25" hidden="1" customHeight="1">
      <c r="A17" s="34"/>
      <c r="B17" s="34"/>
      <c r="C17" s="34"/>
      <c r="G17" s="15"/>
      <c r="H17" s="15"/>
      <c r="I17" s="15"/>
      <c r="J17" s="15"/>
      <c r="K17" s="15"/>
      <c r="L17" s="15"/>
      <c r="M17" s="15"/>
      <c r="N17" s="15"/>
      <c r="O17" s="15"/>
      <c r="P17" s="15"/>
      <c r="Q17" s="22"/>
      <c r="R17" s="41"/>
      <c r="S17" s="41"/>
      <c r="T17" s="41"/>
    </row>
    <row r="18" spans="1:20" ht="13.15" customHeight="1">
      <c r="A18" s="16"/>
      <c r="B18" s="16"/>
      <c r="C18" s="16"/>
      <c r="G18" s="10"/>
      <c r="H18" s="10"/>
      <c r="I18" s="10"/>
      <c r="J18" s="10"/>
      <c r="K18" s="10"/>
      <c r="L18" s="10"/>
      <c r="M18" s="10"/>
      <c r="N18" s="10"/>
      <c r="O18" s="10"/>
      <c r="Q18" s="18"/>
      <c r="R18" s="33"/>
      <c r="S18" s="33"/>
      <c r="T18" s="33"/>
    </row>
    <row r="19" spans="1:20" ht="33" customHeight="1">
      <c r="A19" s="44" t="s">
        <v>1</v>
      </c>
      <c r="B19" s="44"/>
      <c r="C19" s="44"/>
      <c r="D19" s="44"/>
      <c r="E19" s="44"/>
      <c r="G19" s="10"/>
      <c r="H19" s="10"/>
      <c r="I19" s="10"/>
      <c r="J19" s="10"/>
      <c r="K19" s="10"/>
      <c r="L19" s="10"/>
      <c r="M19" s="10"/>
      <c r="N19" s="10"/>
      <c r="O19" s="10"/>
      <c r="P19" s="10"/>
      <c r="Q19" s="22"/>
      <c r="R19" s="41" t="s">
        <v>2</v>
      </c>
      <c r="S19" s="41"/>
      <c r="T19" s="41"/>
    </row>
    <row r="20" spans="1:20" ht="13.15" customHeight="1">
      <c r="A20" s="17"/>
      <c r="B20" s="17"/>
      <c r="C20" s="17"/>
      <c r="G20" s="10"/>
      <c r="H20" s="10"/>
      <c r="I20" s="10"/>
      <c r="J20" s="10"/>
      <c r="K20" s="10"/>
      <c r="L20" s="10"/>
      <c r="M20" s="10"/>
      <c r="N20" s="10"/>
      <c r="O20" s="10"/>
      <c r="P20" s="10"/>
      <c r="Q20" s="18" t="s">
        <v>0</v>
      </c>
      <c r="R20" s="33" t="s">
        <v>19</v>
      </c>
      <c r="S20" s="33"/>
      <c r="T20" s="33"/>
    </row>
  </sheetData>
  <mergeCells count="30">
    <mergeCell ref="P1:T1"/>
    <mergeCell ref="A16:R16"/>
    <mergeCell ref="R17:T17"/>
    <mergeCell ref="R19:T19"/>
    <mergeCell ref="A2:T2"/>
    <mergeCell ref="A3:B3"/>
    <mergeCell ref="C3:E3"/>
    <mergeCell ref="F3:F4"/>
    <mergeCell ref="G3:G4"/>
    <mergeCell ref="J3:J4"/>
    <mergeCell ref="K3:K4"/>
    <mergeCell ref="H3:H4"/>
    <mergeCell ref="I3:I4"/>
    <mergeCell ref="A19:E19"/>
    <mergeCell ref="R20:T20"/>
    <mergeCell ref="A17:C17"/>
    <mergeCell ref="R3:R5"/>
    <mergeCell ref="S3:S5"/>
    <mergeCell ref="T3:T5"/>
    <mergeCell ref="A4:A5"/>
    <mergeCell ref="B4:B5"/>
    <mergeCell ref="C4:C5"/>
    <mergeCell ref="D4:E4"/>
    <mergeCell ref="L3:L4"/>
    <mergeCell ref="M3:M5"/>
    <mergeCell ref="N3:N5"/>
    <mergeCell ref="O3:O5"/>
    <mergeCell ref="P3:P5"/>
    <mergeCell ref="Q3:Q5"/>
    <mergeCell ref="R18:T18"/>
  </mergeCells>
  <conditionalFormatting sqref="R6:R15">
    <cfRule type="containsText" dxfId="5" priority="7" operator="containsText" text="НЕОДНОРОДНЫЕ">
      <formula>NOT(ISERROR(SEARCH("НЕОДНОРОДНЫЕ",R6)))</formula>
    </cfRule>
    <cfRule type="containsText" dxfId="4" priority="8" operator="containsText" text="ОДНОРОДНЫЕ">
      <formula>NOT(ISERROR(SEARCH("ОДНОРОДНЫЕ",R6)))</formula>
    </cfRule>
    <cfRule type="containsText" dxfId="3" priority="9" operator="containsText" text="НЕОДНОРОДНЫЕ">
      <formula>NOT(ISERROR(SEARCH("НЕОДНОРОДНЫЕ",R6)))</formula>
    </cfRule>
    <cfRule type="containsText" dxfId="2" priority="10" operator="containsText" text="НЕ">
      <formula>NOT(ISERROR(SEARCH("НЕ",R6)))</formula>
    </cfRule>
    <cfRule type="containsText" dxfId="1" priority="11" operator="containsText" text="ОДНОРОДНЫЕ">
      <formula>NOT(ISERROR(SEARCH("ОДНОРОДНЫЕ",R6)))</formula>
    </cfRule>
    <cfRule type="containsText" dxfId="0" priority="12" operator="containsText" text="НЕОДНОРОДНЫЕ">
      <formula>NOT(ISERROR(SEARCH("НЕОДНОРОДНЫЕ",R6)))</formula>
    </cfRule>
  </conditionalFormatting>
  <pageMargins left="0.23622047244094491" right="0.23622047244094491" top="0.74803149606299213" bottom="0.74803149606299213" header="0.31496062992125984" footer="0.31496062992125984"/>
  <pageSetup paperSize="9" scale="70"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vt:lpstr>
      <vt:lpstr>'2'!Область_печати</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dc:creator>
  <cp:lastModifiedBy>Дмитрий</cp:lastModifiedBy>
  <cp:lastPrinted>2025-09-19T07:31:37Z</cp:lastPrinted>
  <dcterms:created xsi:type="dcterms:W3CDTF">2022-08-17T08:59:46Z</dcterms:created>
  <dcterms:modified xsi:type="dcterms:W3CDTF">2026-07-27T12:50:31Z</dcterms:modified>
</cp:coreProperties>
</file>