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Поставка овощей" sheetId="2" r:id="rId1"/>
  </sheets>
  <calcPr calcId="152511"/>
  <fileRecoveryPr autoRecover="0"/>
</workbook>
</file>

<file path=xl/calcChain.xml><?xml version="1.0" encoding="utf-8"?>
<calcChain xmlns="http://schemas.openxmlformats.org/spreadsheetml/2006/main">
  <c r="G19" i="2" l="1"/>
  <c r="F19" i="2"/>
  <c r="E19" i="2"/>
  <c r="M18" i="2" l="1"/>
  <c r="H18" i="2"/>
  <c r="J18" i="2" s="1"/>
  <c r="K18" i="2" s="1"/>
  <c r="L18" i="2" l="1"/>
  <c r="M17" i="2" l="1"/>
  <c r="H17" i="2"/>
  <c r="L17" i="2" s="1"/>
  <c r="J17" i="2" l="1"/>
  <c r="K17" i="2" s="1"/>
  <c r="H15" i="2" l="1"/>
  <c r="J15" i="2" s="1"/>
  <c r="K15" i="2" s="1"/>
  <c r="M15" i="2"/>
  <c r="L15" i="2" l="1"/>
  <c r="M10" i="2"/>
  <c r="M11" i="2"/>
  <c r="M12" i="2"/>
  <c r="M13" i="2"/>
  <c r="M14" i="2"/>
  <c r="M16" i="2"/>
  <c r="M9" i="2"/>
  <c r="M19" i="2" l="1"/>
  <c r="H16" i="2"/>
  <c r="J16" i="2" s="1"/>
  <c r="K16" i="2" s="1"/>
  <c r="H14" i="2"/>
  <c r="L14" i="2" s="1"/>
  <c r="L16" i="2" l="1"/>
  <c r="J14" i="2"/>
  <c r="K14" i="2" s="1"/>
  <c r="H13" i="2" l="1"/>
  <c r="L13" i="2" s="1"/>
  <c r="H12" i="2"/>
  <c r="L12" i="2" s="1"/>
  <c r="H11" i="2"/>
  <c r="L11" i="2" s="1"/>
  <c r="H10" i="2"/>
  <c r="L10" i="2" s="1"/>
  <c r="H9" i="2"/>
  <c r="L9" i="2" s="1"/>
  <c r="L19" i="2" l="1"/>
  <c r="J9" i="2"/>
  <c r="K9" i="2" s="1"/>
  <c r="J10" i="2"/>
  <c r="K10" i="2" s="1"/>
  <c r="J11" i="2"/>
  <c r="K11" i="2" s="1"/>
  <c r="J12" i="2"/>
  <c r="K12" i="2" s="1"/>
  <c r="J13" i="2"/>
  <c r="K13" i="2" s="1"/>
</calcChain>
</file>

<file path=xl/sharedStrings.xml><?xml version="1.0" encoding="utf-8"?>
<sst xmlns="http://schemas.openxmlformats.org/spreadsheetml/2006/main" count="51" uniqueCount="42">
  <si>
    <t>Ед. изм.</t>
  </si>
  <si>
    <t>Кол-во</t>
  </si>
  <si>
    <t>Цена за единицу услуги, товара, работ,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</si>
  <si>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</si>
  <si>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</si>
  <si>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</si>
  <si>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</si>
  <si>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ИТОГО</t>
  </si>
  <si>
    <t>σ - среднее квадратичное отклонение</t>
  </si>
  <si>
    <t>ОБОСНОВАНИЕ НАЧАЛЬНОЙ (МАКСИМАЛЬНОЙ) ЦЕНЫ КОНТРАКТА</t>
  </si>
  <si>
    <t>(цены контракта, заключаемого с единственным поставщиком)</t>
  </si>
  <si>
    <t>Используемый метод:  метод сопоставимых рыночных цен (анализ рынка)</t>
  </si>
  <si>
    <t>Наименование товара</t>
  </si>
  <si>
    <t>Основные характеристики объекта закупки</t>
  </si>
  <si>
    <t>кг</t>
  </si>
  <si>
    <t>Картофель</t>
  </si>
  <si>
    <t>Морковь</t>
  </si>
  <si>
    <t>Свекла</t>
  </si>
  <si>
    <t>Лук репчатый</t>
  </si>
  <si>
    <t>Лимоны</t>
  </si>
  <si>
    <t>Яблоки</t>
  </si>
  <si>
    <t>Капуста</t>
  </si>
  <si>
    <t>Внешний вид клубней-клубни целые, чистые, здоровые, свежие, покрытые кожурой, без излишней внешней влажности, не проросшие, не увядшие, без повреждений сельскохозяйственными вредителями, типичной для ботанического сорта формы и окраски; Размер клубней в поперечном диаметре-не менее 60мм; Цвет без коричневых пятен, вызванных воздействием тепла, не позеленевшие; Соответствие нормативной документации ГОСТ Р 51808-2013</t>
  </si>
  <si>
    <t>Внешний вид  корнеплода - свежие, целые, здоровые, чистые, не увядшие, не треснувшие; Не одревесневшие, без признаков прорастании, без повреждений сельскохозяйственными вредителями, без излишней внешней влажности; Без загрязнения землёй. Размер моркови в поперечном диаметре  не менее 30 мм; Соответствие нормативной документации ГОСТ 32284-2013</t>
  </si>
  <si>
    <t>Внешний вид  корнеплода - свежие, целые, здоровые, чистые, не увядшие, не треснувшие; Без признаков прорастания; Без повреждений сельскохозяйственными вредителями, без излишней внешней влажности, типичной для ботанического сорта формы и окраски; Без загрязнения землёй; Размер свеклы в поперечном диаметре не менее  100 мм; Соответствие нормативной документации ГОСТ 32285-2013</t>
  </si>
  <si>
    <t>Внешний вид - Кочаны свежие, целые, здоровые, чистые, не проросшие, типичной для ботанического сортаформы и окраски; Без повреждений сельскохозяйственными вредителями, без излишней внешней влажности, с чистым срезом кочерыги; Без загрязнения землёй; Размер кочанав поперечном диаметре  не менее 250 мм; Запах и вкус свойственные данному ботаническому сорту, без постороннего запаха и привкуса; Соответствие нормативной документации ГОСТ Р 51809-2001</t>
  </si>
  <si>
    <t>Внешний вид  луковицы, вызревшие, здоровые, чистые, целые, не проросшие, без повреждений сельскохозяйственными вредителями, типичной для ботанического сорта формы и окраски, с сухими наружными чешуями (рубашкой) и высушенной шейкой; Размер луковицы в поперечном диаметре не менее 50 мм; Загрязнения землей не допускается; Наличие повреждений не допускается; Соответствие нормативной документации ГОСТ Р 51783-2001</t>
  </si>
  <si>
    <t>Внешний вид - свежие, плоды чистые, без механических повреждений, без повреждений вредителями и болезнями; Загрязнения землей не допускается; Наличие повреждений не допускается; Соответствие нормативной документации ГОСТ 4429-82</t>
  </si>
  <si>
    <t>Внешний вид - свежие, плоды чистые, не уродливые, без повреждений вредителями и болезнями,  без постороннего запаха и привкуса; Загрязнения землей не допускается; Наличие повреждений не допускается; Соответствие нормативной документации ГОСТ Р 54697-2011</t>
  </si>
  <si>
    <t>НМЦК минимальная, руб.</t>
  </si>
  <si>
    <t>НМЦК по позиции, руб.</t>
  </si>
  <si>
    <t>Заместитель директора по АХЧ                                                                                А.Е.Согин</t>
  </si>
  <si>
    <t>ИП Федоров А.В.</t>
  </si>
  <si>
    <t>Апельсины</t>
  </si>
  <si>
    <t>Внешний вид -Плоды свежие, чистые, без механических повреждений, без повреждений вредителями и болезнями, с ровно срезанной у основания плода плодоножкой.Допускаются плоды с отпавшей, но не вырванной плодоножкой Запах и вкус: Свойственные свежим апельсинам, без постороннего запаха и привкуса Окраска: От светло-оранжевой до оранжевой</t>
  </si>
  <si>
    <t xml:space="preserve">Внешний вид   Укроп в виде листьев на тонких, не одеревеневших стебельках или частей листьев, в виде порошока.
Цвет, вкус, запах Зеленый, запах соответствующий зелени
Наличие повреждений В сушеной зелени не допускается наличие вредителей хлебных запасов, а также зелени, поврежденной вредителями хлебных запасов, загнившей или заплесневевшей
Соответствие нормативной документации ГОСТ 16732-71
</t>
  </si>
  <si>
    <t>ООО "Верест"</t>
  </si>
  <si>
    <t>ООО "Армада"</t>
  </si>
  <si>
    <t xml:space="preserve">Зелень укропа </t>
  </si>
  <si>
    <t xml:space="preserve"> Плоды должны быть целые, очищенные от чашелистиков и плодоножек. Цвет должен быть от оранжево-красного до буровато-красного. Запах должен быть свойственный данному сырью, без посторонних запахов. ГОСТ 1994-93</t>
  </si>
  <si>
    <t>Шиповник сушеный</t>
  </si>
  <si>
    <t>Свежие фрукты,овощи и ягоды для учащихся 1-4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</si>
</sst>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_р_."/>
  </numFmts>
  <fonts count="13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3" fillId="0" borderId="5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4" fontId="9" fillId="0" borderId="5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 vertical="center" wrapText="1"/>
    </xf>
    <xf numFmtId="0" fontId="10" fillId="0" borderId="0" xfId="0" applyFont="1"/>
    <xf numFmtId="164" fontId="11" fillId="0" borderId="1" xfId="0" applyNumberFormat="1" applyFont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13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2" fillId="0" borderId="1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3"/>
  <sheetViews>
    <sheetView tabSelected="1" topLeftCell="A16" zoomScale="75" zoomScaleNormal="75" workbookViewId="0">
      <selection activeCell="G17" sqref="G17"/>
    </sheetView>
  </sheetViews>
  <sheetFormatPr defaultRowHeight="14.4" x14ac:dyDescent="0.3"/>
  <cols>
    <col min="1" max="1" width="12.44140625" customWidth="1"/>
    <col min="2" max="2" width="48.109375" customWidth="1"/>
    <col min="3" max="3" width="6" customWidth="1"/>
    <col min="4" max="4" width="6.44140625" customWidth="1"/>
    <col min="5" max="5" width="14.88671875" customWidth="1"/>
    <col min="6" max="6" width="17.44140625" customWidth="1"/>
    <col min="7" max="7" width="16" customWidth="1"/>
    <col min="8" max="8" width="11.33203125" customWidth="1"/>
    <col min="12" max="12" width="11.6640625" customWidth="1"/>
    <col min="13" max="13" width="9.5546875" customWidth="1"/>
  </cols>
  <sheetData>
    <row r="2" spans="1:13" ht="15.6" x14ac:dyDescent="0.3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ht="15.6" x14ac:dyDescent="0.3">
      <c r="A3" s="37" t="s">
        <v>10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3" ht="15.6" x14ac:dyDescent="0.3">
      <c r="A4" s="37" t="s">
        <v>41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3" x14ac:dyDescent="0.3">
      <c r="A5" s="38" t="s">
        <v>11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3" x14ac:dyDescent="0.3">
      <c r="A6" s="39"/>
      <c r="B6" s="39"/>
      <c r="C6" s="39"/>
      <c r="D6" s="40"/>
      <c r="E6" s="40"/>
      <c r="F6" s="40"/>
      <c r="G6" s="40"/>
      <c r="H6" s="39"/>
      <c r="I6" s="39"/>
      <c r="J6" s="39"/>
      <c r="K6" s="39"/>
      <c r="L6" s="39"/>
    </row>
    <row r="7" spans="1:13" ht="27" customHeight="1" x14ac:dyDescent="0.3">
      <c r="A7" s="46" t="s">
        <v>12</v>
      </c>
      <c r="B7" s="46" t="s">
        <v>13</v>
      </c>
      <c r="C7" s="48" t="s">
        <v>0</v>
      </c>
      <c r="D7" s="50" t="s">
        <v>1</v>
      </c>
      <c r="E7" s="50" t="s">
        <v>2</v>
      </c>
      <c r="F7" s="50"/>
      <c r="G7" s="50"/>
      <c r="H7" s="43" t="s">
        <v>3</v>
      </c>
      <c r="I7" s="41" t="s">
        <v>4</v>
      </c>
      <c r="J7" s="41" t="s">
        <v>5</v>
      </c>
      <c r="K7" s="41" t="s">
        <v>6</v>
      </c>
      <c r="L7" s="41" t="s">
        <v>30</v>
      </c>
      <c r="M7" s="41" t="s">
        <v>29</v>
      </c>
    </row>
    <row r="8" spans="1:13" ht="23.25" customHeight="1" x14ac:dyDescent="0.3">
      <c r="A8" s="47"/>
      <c r="B8" s="47"/>
      <c r="C8" s="49"/>
      <c r="D8" s="50"/>
      <c r="E8" s="12" t="s">
        <v>32</v>
      </c>
      <c r="F8" s="12" t="s">
        <v>36</v>
      </c>
      <c r="G8" s="12" t="s">
        <v>37</v>
      </c>
      <c r="H8" s="43"/>
      <c r="I8" s="41"/>
      <c r="J8" s="41"/>
      <c r="K8" s="41"/>
      <c r="L8" s="41"/>
      <c r="M8" s="41"/>
    </row>
    <row r="9" spans="1:13" ht="82.5" customHeight="1" thickBot="1" x14ac:dyDescent="0.35">
      <c r="A9" s="11" t="s">
        <v>15</v>
      </c>
      <c r="B9" s="10" t="s">
        <v>22</v>
      </c>
      <c r="C9" s="8" t="s">
        <v>14</v>
      </c>
      <c r="D9" s="32">
        <v>800</v>
      </c>
      <c r="E9" s="13">
        <v>38</v>
      </c>
      <c r="F9" s="13">
        <v>52</v>
      </c>
      <c r="G9" s="13">
        <v>49</v>
      </c>
      <c r="H9" s="4">
        <f>ROUND(AVERAGE(E9:G9),2)</f>
        <v>46.33</v>
      </c>
      <c r="I9" s="2">
        <v>3</v>
      </c>
      <c r="J9" s="3">
        <f>SQRT((POWER(E9-H9,2)+POWER(F9-H9,2)+POWER(G9-H9,2))/(I9-1))</f>
        <v>7.3711159263709867</v>
      </c>
      <c r="K9" s="4">
        <f>100*(J9/((E9+F9+G9)/3))</f>
        <v>15.908883294325872</v>
      </c>
      <c r="L9" s="4">
        <f>D9*H9</f>
        <v>37064</v>
      </c>
      <c r="M9" s="4">
        <f>D9*E9</f>
        <v>30400</v>
      </c>
    </row>
    <row r="10" spans="1:13" ht="70.5" customHeight="1" thickBot="1" x14ac:dyDescent="0.35">
      <c r="A10" s="11" t="s">
        <v>16</v>
      </c>
      <c r="B10" s="10" t="s">
        <v>23</v>
      </c>
      <c r="C10" s="8" t="s">
        <v>14</v>
      </c>
      <c r="D10" s="33">
        <v>400</v>
      </c>
      <c r="E10" s="14">
        <v>39</v>
      </c>
      <c r="F10" s="14">
        <v>45</v>
      </c>
      <c r="G10" s="14">
        <v>42</v>
      </c>
      <c r="H10" s="4">
        <f t="shared" ref="H10:H13" si="0">ROUND(AVERAGE(E10:G10),2)</f>
        <v>42</v>
      </c>
      <c r="I10" s="2">
        <v>3</v>
      </c>
      <c r="J10" s="3">
        <f t="shared" ref="J10:J13" si="1">SQRT((POWER(E10-H10,2)+POWER(F10-H10,2)+POWER(G10-H10,2))/(I10-1))</f>
        <v>3</v>
      </c>
      <c r="K10" s="4">
        <f t="shared" ref="K10:K13" si="2">100*(J10/((E10+F10+G10)/3))</f>
        <v>7.1428571428571423</v>
      </c>
      <c r="L10" s="4">
        <f t="shared" ref="L10:L13" si="3">D10*H10</f>
        <v>16800</v>
      </c>
      <c r="M10" s="4">
        <f t="shared" ref="M10:M16" si="4">D10*E10</f>
        <v>15600</v>
      </c>
    </row>
    <row r="11" spans="1:13" ht="81" customHeight="1" thickBot="1" x14ac:dyDescent="0.35">
      <c r="A11" s="11" t="s">
        <v>17</v>
      </c>
      <c r="B11" s="10" t="s">
        <v>24</v>
      </c>
      <c r="C11" s="8" t="s">
        <v>14</v>
      </c>
      <c r="D11" s="33">
        <v>300</v>
      </c>
      <c r="E11" s="14">
        <v>38</v>
      </c>
      <c r="F11" s="14">
        <v>45</v>
      </c>
      <c r="G11" s="14">
        <v>41</v>
      </c>
      <c r="H11" s="4">
        <f t="shared" si="0"/>
        <v>41.33</v>
      </c>
      <c r="I11" s="2">
        <v>3</v>
      </c>
      <c r="J11" s="3">
        <f t="shared" si="1"/>
        <v>3.5118869571784339</v>
      </c>
      <c r="K11" s="4">
        <f t="shared" si="2"/>
        <v>8.4965007028510495</v>
      </c>
      <c r="L11" s="4">
        <f t="shared" si="3"/>
        <v>12399</v>
      </c>
      <c r="M11" s="4">
        <f t="shared" si="4"/>
        <v>11400</v>
      </c>
    </row>
    <row r="12" spans="1:13" ht="93" customHeight="1" thickBot="1" x14ac:dyDescent="0.35">
      <c r="A12" s="5" t="s">
        <v>21</v>
      </c>
      <c r="B12" s="9" t="s">
        <v>25</v>
      </c>
      <c r="C12" s="6" t="s">
        <v>14</v>
      </c>
      <c r="D12" s="34">
        <v>500</v>
      </c>
      <c r="E12" s="7">
        <v>35</v>
      </c>
      <c r="F12" s="7">
        <v>43</v>
      </c>
      <c r="G12" s="7">
        <v>40</v>
      </c>
      <c r="H12" s="1">
        <f t="shared" si="0"/>
        <v>39.33</v>
      </c>
      <c r="I12" s="2">
        <v>3</v>
      </c>
      <c r="J12" s="3">
        <f t="shared" si="1"/>
        <v>4.0414539462921013</v>
      </c>
      <c r="K12" s="4">
        <f t="shared" si="2"/>
        <v>10.274882914301951</v>
      </c>
      <c r="L12" s="4">
        <f t="shared" si="3"/>
        <v>19665</v>
      </c>
      <c r="M12" s="4">
        <f t="shared" si="4"/>
        <v>17500</v>
      </c>
    </row>
    <row r="13" spans="1:13" ht="84.75" customHeight="1" thickBot="1" x14ac:dyDescent="0.35">
      <c r="A13" s="5" t="s">
        <v>18</v>
      </c>
      <c r="B13" s="9" t="s">
        <v>26</v>
      </c>
      <c r="C13" s="6" t="s">
        <v>14</v>
      </c>
      <c r="D13" s="34">
        <v>300</v>
      </c>
      <c r="E13" s="7">
        <v>40</v>
      </c>
      <c r="F13" s="7">
        <v>45</v>
      </c>
      <c r="G13" s="7">
        <v>42</v>
      </c>
      <c r="H13" s="1">
        <f t="shared" si="0"/>
        <v>42.33</v>
      </c>
      <c r="I13" s="2">
        <v>3</v>
      </c>
      <c r="J13" s="3">
        <f t="shared" si="1"/>
        <v>2.5166147897522975</v>
      </c>
      <c r="K13" s="4">
        <f t="shared" si="2"/>
        <v>5.9447593458715682</v>
      </c>
      <c r="L13" s="4">
        <f t="shared" si="3"/>
        <v>12699</v>
      </c>
      <c r="M13" s="4">
        <f t="shared" si="4"/>
        <v>12000</v>
      </c>
    </row>
    <row r="14" spans="1:13" ht="55.5" customHeight="1" thickBot="1" x14ac:dyDescent="0.35">
      <c r="A14" s="5" t="s">
        <v>19</v>
      </c>
      <c r="B14" s="9" t="s">
        <v>27</v>
      </c>
      <c r="C14" s="6" t="s">
        <v>14</v>
      </c>
      <c r="D14" s="34">
        <v>30</v>
      </c>
      <c r="E14" s="7">
        <v>270</v>
      </c>
      <c r="F14" s="7">
        <v>285</v>
      </c>
      <c r="G14" s="7">
        <v>280</v>
      </c>
      <c r="H14" s="1">
        <f t="shared" ref="H14:H15" si="5">ROUND(AVERAGE(E14:G14),2)</f>
        <v>278.33</v>
      </c>
      <c r="I14" s="2">
        <v>3</v>
      </c>
      <c r="J14" s="3">
        <f t="shared" ref="J14:J15" si="6">SQRT((POWER(E14-H14,2)+POWER(F14-H14,2)+POWER(G14-H14,2))/(I14-1))</f>
        <v>7.6376272493491069</v>
      </c>
      <c r="K14" s="4">
        <f t="shared" ref="K14:K15" si="7">100*(J14/((E14+F14+G14)/3))</f>
        <v>2.7440576943769246</v>
      </c>
      <c r="L14" s="4">
        <f t="shared" ref="L14:L15" si="8">D14*H14</f>
        <v>8349.9</v>
      </c>
      <c r="M14" s="4">
        <f t="shared" si="4"/>
        <v>8100</v>
      </c>
    </row>
    <row r="15" spans="1:13" ht="87.75" customHeight="1" thickBot="1" x14ac:dyDescent="0.35">
      <c r="A15" s="28" t="s">
        <v>33</v>
      </c>
      <c r="B15" s="9" t="s">
        <v>34</v>
      </c>
      <c r="C15" s="27" t="s">
        <v>14</v>
      </c>
      <c r="D15" s="34">
        <v>400</v>
      </c>
      <c r="E15" s="7">
        <v>250</v>
      </c>
      <c r="F15" s="7">
        <v>270</v>
      </c>
      <c r="G15" s="7">
        <v>265</v>
      </c>
      <c r="H15" s="1">
        <f t="shared" si="5"/>
        <v>261.67</v>
      </c>
      <c r="I15" s="2">
        <v>3</v>
      </c>
      <c r="J15" s="3">
        <f t="shared" si="6"/>
        <v>10.4083307979714</v>
      </c>
      <c r="K15" s="4">
        <f t="shared" si="7"/>
        <v>3.9777060374412989</v>
      </c>
      <c r="L15" s="4">
        <f t="shared" si="8"/>
        <v>104668</v>
      </c>
      <c r="M15" s="4">
        <f t="shared" si="4"/>
        <v>100000</v>
      </c>
    </row>
    <row r="16" spans="1:13" s="19" customFormat="1" ht="57.75" customHeight="1" thickBot="1" x14ac:dyDescent="0.35">
      <c r="A16" s="26" t="s">
        <v>20</v>
      </c>
      <c r="B16" s="25" t="s">
        <v>28</v>
      </c>
      <c r="C16" s="24" t="s">
        <v>14</v>
      </c>
      <c r="D16" s="34">
        <v>500</v>
      </c>
      <c r="E16" s="7">
        <v>150</v>
      </c>
      <c r="F16" s="7">
        <v>170</v>
      </c>
      <c r="G16" s="7">
        <v>165</v>
      </c>
      <c r="H16" s="20">
        <f t="shared" ref="H16" si="9">ROUND(AVERAGE(E16:G16),2)</f>
        <v>161.66999999999999</v>
      </c>
      <c r="I16" s="21">
        <v>3</v>
      </c>
      <c r="J16" s="22">
        <f t="shared" ref="J16" si="10">SQRT((POWER(E16-H16,2)+POWER(F16-H16,2)+POWER(G16-H16,2))/(I16-1))</f>
        <v>10.408330797971402</v>
      </c>
      <c r="K16" s="23">
        <f t="shared" ref="K16" si="11">100*(J16/((E16+F16+G16)/3))</f>
        <v>6.4381427616317959</v>
      </c>
      <c r="L16" s="23">
        <f t="shared" ref="L16" si="12">D16*H16</f>
        <v>80835</v>
      </c>
      <c r="M16" s="4">
        <f t="shared" si="4"/>
        <v>75000</v>
      </c>
    </row>
    <row r="17" spans="1:13" s="19" customFormat="1" ht="105.6" customHeight="1" thickBot="1" x14ac:dyDescent="0.35">
      <c r="A17" s="29" t="s">
        <v>38</v>
      </c>
      <c r="B17" s="25" t="s">
        <v>35</v>
      </c>
      <c r="C17" s="30" t="s">
        <v>14</v>
      </c>
      <c r="D17" s="35">
        <v>15</v>
      </c>
      <c r="E17" s="36">
        <v>350</v>
      </c>
      <c r="F17" s="36">
        <v>360</v>
      </c>
      <c r="G17" s="36">
        <v>355</v>
      </c>
      <c r="H17" s="31">
        <f t="shared" ref="H17:H18" si="13">ROUND(AVERAGE(E17:G17),2)</f>
        <v>355</v>
      </c>
      <c r="I17" s="21">
        <v>3</v>
      </c>
      <c r="J17" s="22">
        <f t="shared" ref="J17:J18" si="14">SQRT((POWER(E17-H17,2)+POWER(F17-H17,2)+POWER(G17-H17,2))/(I17-1))</f>
        <v>5</v>
      </c>
      <c r="K17" s="23">
        <f t="shared" ref="K17:K18" si="15">100*(J17/((E17+F17+G17)/3))</f>
        <v>1.4084507042253522</v>
      </c>
      <c r="L17" s="23">
        <f t="shared" ref="L17:L18" si="16">D17*H17</f>
        <v>5325</v>
      </c>
      <c r="M17" s="4">
        <f t="shared" ref="M17:M18" si="17">D17*E17</f>
        <v>5250</v>
      </c>
    </row>
    <row r="18" spans="1:13" ht="169.8" customHeight="1" thickBot="1" x14ac:dyDescent="0.35">
      <c r="A18" s="29" t="s">
        <v>40</v>
      </c>
      <c r="B18" s="25" t="s">
        <v>39</v>
      </c>
      <c r="C18" s="30" t="s">
        <v>14</v>
      </c>
      <c r="D18" s="34">
        <v>40</v>
      </c>
      <c r="E18" s="7">
        <v>300</v>
      </c>
      <c r="F18" s="7">
        <v>330</v>
      </c>
      <c r="G18" s="7">
        <v>320</v>
      </c>
      <c r="H18" s="1">
        <f t="shared" si="13"/>
        <v>316.67</v>
      </c>
      <c r="I18" s="2">
        <v>3</v>
      </c>
      <c r="J18" s="3">
        <f t="shared" si="14"/>
        <v>15.275252862064184</v>
      </c>
      <c r="K18" s="4">
        <f t="shared" si="15"/>
        <v>4.8237640617044786</v>
      </c>
      <c r="L18" s="4">
        <f t="shared" si="16"/>
        <v>12666.800000000001</v>
      </c>
      <c r="M18" s="4">
        <f t="shared" si="17"/>
        <v>12000</v>
      </c>
    </row>
    <row r="19" spans="1:13" x14ac:dyDescent="0.3">
      <c r="A19" s="15" t="s">
        <v>7</v>
      </c>
      <c r="B19" s="16"/>
      <c r="C19" s="15"/>
      <c r="D19" s="16"/>
      <c r="E19" s="17">
        <f>D9*E9+D10*E10+D11*E11+D12*E12+D13*E13+D14*E14+D15*E15+D16*E16+D17*E17+D18*E18</f>
        <v>287250</v>
      </c>
      <c r="F19" s="17">
        <f>D9*F9+D10*F10+D11*F11+D12*F12+D13*F13+D14*F14+D15*F15+D16*F16+D17*F17+D18*F18</f>
        <v>328250</v>
      </c>
      <c r="G19" s="17">
        <f>D9*G9+D10*G10+D11*G11+D12*G12+D13*G13+D14*G14+D15*G15+D16*G16+D17*G17+D18*G18</f>
        <v>315925</v>
      </c>
      <c r="H19" s="16"/>
      <c r="I19" s="16"/>
      <c r="J19" s="16"/>
      <c r="K19" s="16"/>
      <c r="L19" s="18">
        <f>SUM(L9:L18)</f>
        <v>310471.7</v>
      </c>
      <c r="M19" s="18">
        <f>SUM(M9:M18)</f>
        <v>287250</v>
      </c>
    </row>
    <row r="21" spans="1:13" x14ac:dyDescent="0.3">
      <c r="A21" s="44" t="s">
        <v>8</v>
      </c>
      <c r="B21" s="45"/>
      <c r="C21" s="45"/>
      <c r="D21" s="45"/>
      <c r="E21" s="45"/>
    </row>
    <row r="23" spans="1:13" x14ac:dyDescent="0.3">
      <c r="A23" s="42" t="s">
        <v>31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</sheetData>
  <protectedRanges>
    <protectedRange sqref="A14:D15 A9:D9 A10:D10 A11:D13" name="Диапазон3"/>
    <protectedRange sqref="I9:I15" name="Диапазон2"/>
    <protectedRange sqref="C19:K21 B20:B21 A19:A21 A14:D15 A12:D13" name="Диапазон1"/>
    <protectedRange sqref="A16:D17 A18:C18" name="Диапазон3_1"/>
    <protectedRange sqref="I16:I17" name="Диапазон2_1"/>
    <protectedRange sqref="A16:D17 A18:C18" name="Диапазон1_1"/>
    <protectedRange sqref="D18" name="Диапазон3_2"/>
    <protectedRange sqref="I18" name="Диапазон2_2"/>
    <protectedRange sqref="D18" name="Диапазон1_2"/>
    <protectedRange sqref="E9:G9" name="Диапазон3_5"/>
    <protectedRange sqref="E10:G10" name="Диапазон3_6"/>
    <protectedRange sqref="E11:G13" name="Диапазон3_7"/>
    <protectedRange sqref="E12:G13" name="Диапазон1_3"/>
    <protectedRange sqref="E14:G15" name="Диапазон3_8"/>
    <protectedRange sqref="E14:G15" name="Диапазон1_4"/>
    <protectedRange sqref="E16:G17" name="Диапазон3_1_1"/>
    <protectedRange sqref="E16:G17" name="Диапазон1_1_1"/>
    <protectedRange sqref="E18:G18" name="Диапазон3_2_1"/>
    <protectedRange sqref="E18:G18" name="Диапазон1_2_1"/>
  </protectedRanges>
  <mergeCells count="18">
    <mergeCell ref="M7:M8"/>
    <mergeCell ref="A23:L23"/>
    <mergeCell ref="H7:H8"/>
    <mergeCell ref="I7:I8"/>
    <mergeCell ref="J7:J8"/>
    <mergeCell ref="K7:K8"/>
    <mergeCell ref="L7:L8"/>
    <mergeCell ref="A21:E21"/>
    <mergeCell ref="A7:A8"/>
    <mergeCell ref="B7:B8"/>
    <mergeCell ref="C7:C8"/>
    <mergeCell ref="D7:D8"/>
    <mergeCell ref="E7:G7"/>
    <mergeCell ref="A2:L2"/>
    <mergeCell ref="A3:L3"/>
    <mergeCell ref="A4:L4"/>
    <mergeCell ref="A5:L5"/>
    <mergeCell ref="A6:L6"/>
  </mergeCells>
  <pageMargins left="0.47244094488188981" right="0.35433070866141736" top="0.56999999999999995" bottom="0.42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Поставка овощей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2026-08-24T07:25:09Z</dcterms:modified>
</cp:coreProperties>
</file>