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11025"/>
  </bookViews>
  <sheets>
    <sheet name="Лист1" sheetId="1" r:id="rId1"/>
  </sheets>
  <definedNames>
    <definedName name="_xlnm.Print_Area" localSheetId="0">Лист1!$A$1:$L$35</definedName>
  </definedNames>
  <calcPr calcId="124519"/>
</workbook>
</file>

<file path=xl/calcChain.xml><?xml version="1.0" encoding="utf-8"?>
<calcChain xmlns="http://schemas.openxmlformats.org/spreadsheetml/2006/main">
  <c r="L12" i="1"/>
  <c r="L10" s="1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11"/>
  <c r="H21"/>
  <c r="J32"/>
  <c r="I32"/>
  <c r="K32" s="1"/>
  <c r="H32"/>
  <c r="J31"/>
  <c r="I31"/>
  <c r="H31"/>
  <c r="J30"/>
  <c r="I30"/>
  <c r="H30"/>
  <c r="J29"/>
  <c r="K29" s="1"/>
  <c r="I29"/>
  <c r="H29"/>
  <c r="J28"/>
  <c r="I28"/>
  <c r="H28"/>
  <c r="J27"/>
  <c r="I27"/>
  <c r="H27"/>
  <c r="J24"/>
  <c r="I24"/>
  <c r="H24"/>
  <c r="J23"/>
  <c r="I23"/>
  <c r="H23"/>
  <c r="J22"/>
  <c r="I22"/>
  <c r="H22"/>
  <c r="J21"/>
  <c r="I21"/>
  <c r="J33"/>
  <c r="I33"/>
  <c r="H33"/>
  <c r="J26"/>
  <c r="I26"/>
  <c r="H26"/>
  <c r="J25"/>
  <c r="I25"/>
  <c r="H25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H11"/>
  <c r="I11"/>
  <c r="J11"/>
  <c r="K14" l="1"/>
  <c r="K13"/>
  <c r="K16"/>
  <c r="K27"/>
  <c r="K28"/>
  <c r="K24"/>
  <c r="K31"/>
  <c r="K33"/>
  <c r="K30"/>
  <c r="K25"/>
  <c r="K23"/>
  <c r="K22"/>
  <c r="K21"/>
  <c r="K26"/>
  <c r="K20"/>
  <c r="K19"/>
  <c r="K18"/>
  <c r="K17"/>
  <c r="K15"/>
  <c r="K12"/>
  <c r="K11"/>
</calcChain>
</file>

<file path=xl/sharedStrings.xml><?xml version="1.0" encoding="utf-8"?>
<sst xmlns="http://schemas.openxmlformats.org/spreadsheetml/2006/main" count="73" uniqueCount="47">
  <si>
    <t>Расчет НМЦК</t>
  </si>
  <si>
    <t>Расчет начальной (максимальной) цены контракта:</t>
  </si>
  <si>
    <t>Ед. изм</t>
  </si>
  <si>
    <t>Количество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</si>
  <si>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</si>
  <si>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</si>
  <si>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</si>
  <si>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</si>
  <si>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</si>
  <si>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</si>
  <si>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</si>
  <si>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</si>
  <si>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</si>
  <si>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</si>
  <si>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</si>
  <si>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</si>
  <si>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</si>
  <si>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</si>
  <si>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>Ведущий специалист отдела договорной работы</t>
  </si>
  <si>
    <t>А.В. Комарницкая</t>
  </si>
  <si>
    <t>Миокард-холтер - 2 ОКПД2:</t>
  </si>
  <si>
    <t xml:space="preserve">Организация 1 вх. № 186 от 13.07.2026г. </t>
  </si>
  <si>
    <t>Организация 2 вх. № 187 от 13.07.2026г.</t>
  </si>
  <si>
    <t>Организация 3 вх. № 188 от 14.07.2026г.</t>
  </si>
  <si>
    <t>Наименьшая цена за месяц, руб.</t>
  </si>
  <si>
    <t>шт</t>
  </si>
  <si>
    <t>Регистратор суточного мониторирования ЭКГ и АД «Бипилаб Комби»</t>
  </si>
  <si>
    <t>Измеритель артериального давления (ИАДМ-ОПМ)</t>
  </si>
  <si>
    <t>Измеритель артериального давления OMRON</t>
  </si>
  <si>
    <t>Холодильник «Бирюса» 10ЕК-1</t>
  </si>
  <si>
    <t>Аппарат ультразвуковой диагностический S30 SONOSCAPE MEDICAL</t>
  </si>
  <si>
    <t>Спирограф микропроцессорный портативный СМП-21/01 «Р-Д»</t>
  </si>
  <si>
    <t>Негатоскоп</t>
  </si>
  <si>
    <t>Электрокардиограф 3-6-12 ЭК 12Т-01-Р-Д</t>
  </si>
  <si>
    <t>Нейрон-спектр видео ЭЭГ</t>
  </si>
  <si>
    <t>Аппарат УЗИ Logic5</t>
  </si>
  <si>
    <t>Весы электронные MS -101</t>
  </si>
  <si>
    <t xml:space="preserve">Камера сохранения стерильности 
КСС-10
</t>
  </si>
  <si>
    <t>Облучатель -  рециркулятор медицинский СН 211-130 «Armed»</t>
  </si>
  <si>
    <t>Облучатель-рециркулятор УФ бактерицидный ОРУБп-3-3 «КРОНТ»</t>
  </si>
  <si>
    <t>Облучатель-рециркулятор УФ бактерицидный «ДЕЗАР-КРОНТ» -802п</t>
  </si>
  <si>
    <t>Облучатель -  рециркулятор медицинский СН 211-130 «Armed» 328</t>
  </si>
  <si>
    <t>Облучатель-рециркулятор УФ бактерицидный ОРУБ-3-3»КРОНТ» настенный</t>
  </si>
  <si>
    <t>Дата подготовки обоснования НМЦК: 20.07.2026г</t>
  </si>
  <si>
    <t>срок обслуживания</t>
  </si>
  <si>
    <t xml:space="preserve">Техническое обслуживание медицинского оборудования КДЦ </t>
  </si>
  <si>
    <r>
      <t xml:space="preserve">Согласно расчету начальная (максимальная) цена контракта составляет:  </t>
    </r>
    <r>
      <rPr>
        <b/>
        <sz val="11"/>
        <color theme="1"/>
        <rFont val="Times New Roman"/>
        <family val="1"/>
        <charset val="204"/>
      </rPr>
      <t>31 036 (Тридцать одна тысяча тридцать шесть) рублей 05 копеек.</t>
    </r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</si>
</sst>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.00\ _₽_-;\-* #,##0.00\ _₽_-;_-* &quot;-&quot;??\ _₽_-;_-@_-"/>
    <numFmt numFmtId="165" formatCode="#,##0.00\ _₽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1" xfId="0" applyFont="1" applyBorder="1" applyAlignment="1">
      <alignment vertical="center" wrapText="1"/>
    </xf>
    <xf numFmtId="43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164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3" fontId="5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3" fontId="5" fillId="0" borderId="5" xfId="2" applyFont="1" applyFill="1" applyBorder="1" applyAlignment="1">
      <alignment vertical="center"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5"/>
  <sheetViews>
    <sheetView tabSelected="1" zoomScale="80" zoomScaleNormal="80" workbookViewId="0">
      <selection activeCell="E5" sqref="E5:L5"/>
    </sheetView>
  </sheetViews>
  <sheetFormatPr defaultRowHeight="15"/>
  <cols>
    <col min="1" max="1" width="36.7109375" bestFit="1" customWidth="1"/>
    <col min="2" max="3" width="5.5703125" customWidth="1"/>
    <col min="4" max="4" width="7.28515625" customWidth="1"/>
    <col min="5" max="6" width="12.7109375" customWidth="1"/>
    <col min="7" max="7" width="13.140625" customWidth="1"/>
    <col min="8" max="8" width="11.5703125" customWidth="1"/>
    <col min="9" max="9" width="9.7109375" customWidth="1"/>
    <col min="10" max="10" width="9.42578125" customWidth="1"/>
    <col min="11" max="11" width="11.5703125" customWidth="1"/>
    <col min="12" max="12" width="13" customWidth="1"/>
    <col min="13" max="13" width="15.7109375" bestFit="1" customWidth="1"/>
    <col min="14" max="15" width="17.5703125" customWidth="1"/>
    <col min="16" max="16" width="16.42578125" customWidth="1"/>
  </cols>
  <sheetData>
    <row r="1" spans="1:12" ht="49.5" customHeight="1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42.6" customHeight="1">
      <c r="A2" s="23" t="s">
        <v>11</v>
      </c>
      <c r="B2" s="24"/>
      <c r="C2" s="24"/>
      <c r="D2" s="24"/>
      <c r="E2" s="25" t="s">
        <v>45</v>
      </c>
      <c r="F2" s="26"/>
      <c r="G2" s="26"/>
      <c r="H2" s="26"/>
      <c r="I2" s="26"/>
      <c r="J2" s="26"/>
      <c r="K2" s="26"/>
      <c r="L2" s="27"/>
    </row>
    <row r="3" spans="1:12" ht="31.5" customHeight="1">
      <c r="A3" s="23" t="s">
        <v>12</v>
      </c>
      <c r="B3" s="24"/>
      <c r="C3" s="24"/>
      <c r="D3" s="24"/>
      <c r="E3" s="28" t="s">
        <v>17</v>
      </c>
      <c r="F3" s="29"/>
      <c r="G3" s="29"/>
      <c r="H3" s="29"/>
      <c r="I3" s="29"/>
      <c r="J3" s="29"/>
      <c r="K3" s="29"/>
      <c r="L3" s="29"/>
    </row>
    <row r="4" spans="1:12" ht="46.5" customHeight="1">
      <c r="A4" s="23" t="s">
        <v>13</v>
      </c>
      <c r="B4" s="24"/>
      <c r="C4" s="24"/>
      <c r="D4" s="24"/>
      <c r="E4" s="28" t="s">
        <v>15</v>
      </c>
      <c r="F4" s="29"/>
      <c r="G4" s="29"/>
      <c r="H4" s="29"/>
      <c r="I4" s="29"/>
      <c r="J4" s="29"/>
      <c r="K4" s="29"/>
      <c r="L4" s="29"/>
    </row>
    <row r="5" spans="1:12" ht="35.25" customHeight="1">
      <c r="A5" s="24" t="s">
        <v>0</v>
      </c>
      <c r="B5" s="24"/>
      <c r="C5" s="24"/>
      <c r="D5" s="24"/>
      <c r="E5" s="25" t="s">
        <v>46</v>
      </c>
      <c r="F5" s="26"/>
      <c r="G5" s="26"/>
      <c r="H5" s="26"/>
      <c r="I5" s="26"/>
      <c r="J5" s="26"/>
      <c r="K5" s="26"/>
      <c r="L5" s="27"/>
    </row>
    <row r="6" spans="1:12" ht="16.149999999999999" customHeight="1">
      <c r="A6" s="17" t="s">
        <v>43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9"/>
    </row>
    <row r="7" spans="1:12" ht="18.600000000000001" customHeight="1">
      <c r="A7" s="31" t="s">
        <v>1</v>
      </c>
      <c r="B7" s="31"/>
      <c r="C7" s="31"/>
      <c r="D7" s="31"/>
      <c r="E7" s="31"/>
      <c r="F7" s="31"/>
      <c r="G7" s="5"/>
      <c r="H7" s="5"/>
      <c r="I7" s="5"/>
      <c r="J7" s="5"/>
      <c r="K7" s="5"/>
      <c r="L7" s="5"/>
    </row>
    <row r="8" spans="1:12" ht="31.15" customHeight="1">
      <c r="A8" s="22" t="s">
        <v>7</v>
      </c>
      <c r="B8" s="22" t="s">
        <v>2</v>
      </c>
      <c r="C8" s="36" t="s">
        <v>44</v>
      </c>
      <c r="D8" s="22" t="s">
        <v>3</v>
      </c>
      <c r="E8" s="22" t="s">
        <v>6</v>
      </c>
      <c r="F8" s="22"/>
      <c r="G8" s="22"/>
      <c r="H8" s="22" t="s">
        <v>24</v>
      </c>
      <c r="I8" s="22" t="s">
        <v>4</v>
      </c>
      <c r="J8" s="22" t="s">
        <v>9</v>
      </c>
      <c r="K8" s="22" t="s">
        <v>8</v>
      </c>
      <c r="L8" s="21" t="s">
        <v>5</v>
      </c>
    </row>
    <row r="9" spans="1:12" ht="80.25" customHeight="1">
      <c r="A9" s="32"/>
      <c r="B9" s="22"/>
      <c r="C9" s="37"/>
      <c r="D9" s="22"/>
      <c r="E9" s="1" t="s">
        <v>21</v>
      </c>
      <c r="F9" s="1" t="s">
        <v>22</v>
      </c>
      <c r="G9" s="1" t="s">
        <v>23</v>
      </c>
      <c r="H9" s="22"/>
      <c r="I9" s="22"/>
      <c r="J9" s="22"/>
      <c r="K9" s="22"/>
      <c r="L9" s="21"/>
    </row>
    <row r="10" spans="1:12" ht="29.25" customHeight="1">
      <c r="A10" s="33"/>
      <c r="B10" s="34"/>
      <c r="C10" s="34"/>
      <c r="D10" s="34"/>
      <c r="E10" s="34"/>
      <c r="F10" s="34"/>
      <c r="G10" s="34"/>
      <c r="H10" s="34"/>
      <c r="I10" s="34"/>
      <c r="J10" s="34"/>
      <c r="K10" s="35"/>
      <c r="L10" s="9">
        <f>L11+L12+L13+L14+L15+L16+L17+L18+L19+L20+L21+L22+L23+L24+L25+L26+L27+L28+L29+L30+L31+L32+L33</f>
        <v>31036.050000000007</v>
      </c>
    </row>
    <row r="11" spans="1:12" ht="21" customHeight="1">
      <c r="A11" s="12" t="s">
        <v>20</v>
      </c>
      <c r="B11" s="11" t="s">
        <v>25</v>
      </c>
      <c r="C11" s="15">
        <v>5</v>
      </c>
      <c r="D11" s="8">
        <v>2</v>
      </c>
      <c r="E11" s="10">
        <v>441.59</v>
      </c>
      <c r="F11" s="10">
        <v>919.98</v>
      </c>
      <c r="G11" s="10">
        <v>956.77</v>
      </c>
      <c r="H11" s="2">
        <f>SMALL(E11:G11,1)</f>
        <v>441.59</v>
      </c>
      <c r="I11" s="3">
        <f>ROUND(AVERAGE(E11:G11),2)</f>
        <v>772.78</v>
      </c>
      <c r="J11" s="3">
        <f>STDEV(E11:G11)</f>
        <v>287.40822552599286</v>
      </c>
      <c r="K11" s="4">
        <f t="shared" ref="K11" si="0">J11/I11*100</f>
        <v>37.191467885555127</v>
      </c>
      <c r="L11" s="7">
        <f>H11*D11*C11</f>
        <v>4415.8999999999996</v>
      </c>
    </row>
    <row r="12" spans="1:12" ht="25.5">
      <c r="A12" s="1" t="s">
        <v>26</v>
      </c>
      <c r="B12" s="11" t="s">
        <v>25</v>
      </c>
      <c r="C12" s="16">
        <v>5</v>
      </c>
      <c r="D12" s="11">
        <v>1</v>
      </c>
      <c r="E12" s="10">
        <v>441.59</v>
      </c>
      <c r="F12" s="10">
        <v>919.98</v>
      </c>
      <c r="G12" s="10">
        <v>956.77</v>
      </c>
      <c r="H12" s="2">
        <f>SMALL(E12:G12,1)</f>
        <v>441.59</v>
      </c>
      <c r="I12" s="3">
        <f>ROUND(AVERAGE(E12:G12),2)</f>
        <v>772.78</v>
      </c>
      <c r="J12" s="3">
        <f>STDEV(E12:G12)</f>
        <v>287.40822552599286</v>
      </c>
      <c r="K12" s="4">
        <f t="shared" ref="K12:K13" si="1">J12/I12*100</f>
        <v>37.191467885555127</v>
      </c>
      <c r="L12" s="7">
        <f t="shared" ref="L12:L33" si="2">H12*D12*C12</f>
        <v>2207.9499999999998</v>
      </c>
    </row>
    <row r="13" spans="1:12" ht="25.5">
      <c r="A13" s="1" t="s">
        <v>27</v>
      </c>
      <c r="B13" s="11" t="s">
        <v>25</v>
      </c>
      <c r="C13" s="16">
        <v>5</v>
      </c>
      <c r="D13" s="11">
        <v>1</v>
      </c>
      <c r="E13" s="10">
        <v>70</v>
      </c>
      <c r="F13" s="10">
        <v>72.91</v>
      </c>
      <c r="G13" s="10">
        <v>75.83</v>
      </c>
      <c r="H13" s="2">
        <f>SMALL(E13:G13,1)</f>
        <v>70</v>
      </c>
      <c r="I13" s="3">
        <f>ROUND(AVERAGE(E13:G13),2)</f>
        <v>72.91</v>
      </c>
      <c r="J13" s="3">
        <f>STDEV(E13:G13)</f>
        <v>2.9150014293877433</v>
      </c>
      <c r="K13" s="4">
        <f t="shared" si="1"/>
        <v>3.9980817849235266</v>
      </c>
      <c r="L13" s="7">
        <f t="shared" si="2"/>
        <v>350</v>
      </c>
    </row>
    <row r="14" spans="1:12" ht="25.5">
      <c r="A14" s="1" t="s">
        <v>28</v>
      </c>
      <c r="B14" s="11" t="s">
        <v>10</v>
      </c>
      <c r="C14" s="16">
        <v>5</v>
      </c>
      <c r="D14" s="11">
        <v>4</v>
      </c>
      <c r="E14" s="10">
        <v>70</v>
      </c>
      <c r="F14" s="10">
        <v>72.91</v>
      </c>
      <c r="G14" s="10">
        <v>75.83</v>
      </c>
      <c r="H14" s="2">
        <f t="shared" ref="H14:H33" si="3">SMALL(E14:G14,1)</f>
        <v>70</v>
      </c>
      <c r="I14" s="3">
        <f t="shared" ref="I14:I33" si="4">ROUND(AVERAGE(E14:G14),2)</f>
        <v>72.91</v>
      </c>
      <c r="J14" s="3">
        <f t="shared" ref="J14:J33" si="5">STDEV(E14:G14)</f>
        <v>2.9150014293877433</v>
      </c>
      <c r="K14" s="4">
        <f t="shared" ref="K14:K33" si="6">J14/I14*100</f>
        <v>3.9980817849235266</v>
      </c>
      <c r="L14" s="7">
        <f t="shared" si="2"/>
        <v>1400</v>
      </c>
    </row>
    <row r="15" spans="1:12">
      <c r="A15" s="1" t="s">
        <v>29</v>
      </c>
      <c r="B15" s="11" t="s">
        <v>10</v>
      </c>
      <c r="C15" s="16">
        <v>5</v>
      </c>
      <c r="D15" s="11">
        <v>1</v>
      </c>
      <c r="E15" s="10">
        <v>141.65</v>
      </c>
      <c r="F15" s="10">
        <v>147.55000000000001</v>
      </c>
      <c r="G15" s="10">
        <v>153.44999999999999</v>
      </c>
      <c r="H15" s="2">
        <f t="shared" si="3"/>
        <v>141.65</v>
      </c>
      <c r="I15" s="3">
        <f t="shared" si="4"/>
        <v>147.55000000000001</v>
      </c>
      <c r="J15" s="3">
        <f t="shared" si="5"/>
        <v>5.8999999999998023</v>
      </c>
      <c r="K15" s="4">
        <f t="shared" si="6"/>
        <v>3.9986445272787545</v>
      </c>
      <c r="L15" s="7">
        <f t="shared" si="2"/>
        <v>708.25</v>
      </c>
    </row>
    <row r="16" spans="1:12" ht="25.5">
      <c r="A16" s="1" t="s">
        <v>30</v>
      </c>
      <c r="B16" s="11" t="s">
        <v>10</v>
      </c>
      <c r="C16" s="16">
        <v>5</v>
      </c>
      <c r="D16" s="11">
        <v>1</v>
      </c>
      <c r="E16" s="10">
        <v>874.84</v>
      </c>
      <c r="F16" s="10">
        <v>911.29</v>
      </c>
      <c r="G16" s="10">
        <v>947.74</v>
      </c>
      <c r="H16" s="2">
        <f t="shared" si="3"/>
        <v>874.84</v>
      </c>
      <c r="I16" s="3">
        <f t="shared" si="4"/>
        <v>911.29</v>
      </c>
      <c r="J16" s="3">
        <f t="shared" si="5"/>
        <v>36.450000000000514</v>
      </c>
      <c r="K16" s="4">
        <f t="shared" si="6"/>
        <v>3.999824424716667</v>
      </c>
      <c r="L16" s="7">
        <f t="shared" si="2"/>
        <v>4374.2</v>
      </c>
    </row>
    <row r="17" spans="1:14" ht="25.5">
      <c r="A17" s="1" t="s">
        <v>31</v>
      </c>
      <c r="B17" s="11" t="s">
        <v>10</v>
      </c>
      <c r="C17" s="16">
        <v>5</v>
      </c>
      <c r="D17" s="11">
        <v>1</v>
      </c>
      <c r="E17" s="10">
        <v>349.94</v>
      </c>
      <c r="F17" s="10">
        <v>364.53</v>
      </c>
      <c r="G17" s="10">
        <v>379.11</v>
      </c>
      <c r="H17" s="2">
        <f t="shared" si="3"/>
        <v>349.94</v>
      </c>
      <c r="I17" s="3">
        <f t="shared" si="4"/>
        <v>364.53</v>
      </c>
      <c r="J17" s="3">
        <f t="shared" si="5"/>
        <v>14.58500028568265</v>
      </c>
      <c r="K17" s="4">
        <f t="shared" si="6"/>
        <v>4.001042516578238</v>
      </c>
      <c r="L17" s="7">
        <f t="shared" si="2"/>
        <v>1749.7</v>
      </c>
    </row>
    <row r="18" spans="1:14">
      <c r="A18" s="1" t="s">
        <v>32</v>
      </c>
      <c r="B18" s="11" t="s">
        <v>10</v>
      </c>
      <c r="C18" s="16">
        <v>5</v>
      </c>
      <c r="D18" s="11">
        <v>1</v>
      </c>
      <c r="E18" s="10">
        <v>58.32</v>
      </c>
      <c r="F18" s="10">
        <v>60.75</v>
      </c>
      <c r="G18" s="10">
        <v>63.18</v>
      </c>
      <c r="H18" s="2">
        <f t="shared" si="3"/>
        <v>58.32</v>
      </c>
      <c r="I18" s="3">
        <f t="shared" si="4"/>
        <v>60.75</v>
      </c>
      <c r="J18" s="3">
        <f t="shared" si="5"/>
        <v>2.430000000000093</v>
      </c>
      <c r="K18" s="4">
        <f t="shared" si="6"/>
        <v>4.0000000000001528</v>
      </c>
      <c r="L18" s="7">
        <f t="shared" si="2"/>
        <v>291.60000000000002</v>
      </c>
    </row>
    <row r="19" spans="1:14">
      <c r="A19" s="1" t="s">
        <v>33</v>
      </c>
      <c r="B19" s="11" t="s">
        <v>10</v>
      </c>
      <c r="C19" s="16">
        <v>5</v>
      </c>
      <c r="D19" s="11">
        <v>1</v>
      </c>
      <c r="E19" s="10">
        <v>433.25</v>
      </c>
      <c r="F19" s="10">
        <v>451.3</v>
      </c>
      <c r="G19" s="10">
        <v>469.35</v>
      </c>
      <c r="H19" s="2">
        <f t="shared" si="3"/>
        <v>433.25</v>
      </c>
      <c r="I19" s="3">
        <f t="shared" si="4"/>
        <v>451.3</v>
      </c>
      <c r="J19" s="3">
        <f t="shared" si="5"/>
        <v>18.049999999999741</v>
      </c>
      <c r="K19" s="4">
        <f t="shared" si="6"/>
        <v>3.999556835807609</v>
      </c>
      <c r="L19" s="7">
        <f t="shared" si="2"/>
        <v>2166.25</v>
      </c>
    </row>
    <row r="20" spans="1:14">
      <c r="A20" s="1" t="s">
        <v>34</v>
      </c>
      <c r="B20" s="11" t="s">
        <v>10</v>
      </c>
      <c r="C20" s="16">
        <v>5</v>
      </c>
      <c r="D20" s="11">
        <v>1</v>
      </c>
      <c r="E20" s="10">
        <v>449.9</v>
      </c>
      <c r="F20" s="10">
        <v>468.65</v>
      </c>
      <c r="G20" s="10">
        <v>469.35</v>
      </c>
      <c r="H20" s="2">
        <f t="shared" si="3"/>
        <v>449.9</v>
      </c>
      <c r="I20" s="3">
        <f t="shared" si="4"/>
        <v>462.63</v>
      </c>
      <c r="J20" s="3">
        <f t="shared" si="5"/>
        <v>11.03294309481066</v>
      </c>
      <c r="K20" s="4">
        <f t="shared" si="6"/>
        <v>2.3848308788471697</v>
      </c>
      <c r="L20" s="7">
        <f t="shared" si="2"/>
        <v>2249.5</v>
      </c>
      <c r="N20" s="14"/>
    </row>
    <row r="21" spans="1:14">
      <c r="A21" s="1" t="s">
        <v>35</v>
      </c>
      <c r="B21" s="11" t="s">
        <v>10</v>
      </c>
      <c r="C21" s="16">
        <v>5</v>
      </c>
      <c r="D21" s="11">
        <v>1</v>
      </c>
      <c r="E21" s="13">
        <v>874.84</v>
      </c>
      <c r="F21" s="10">
        <v>911.29</v>
      </c>
      <c r="G21" s="10">
        <v>947.74</v>
      </c>
      <c r="H21" s="2">
        <f>SMALL(E21:G21,1)</f>
        <v>874.84</v>
      </c>
      <c r="I21" s="3">
        <f>ROUND(AVERAGE(F21:G21),2)</f>
        <v>929.52</v>
      </c>
      <c r="J21" s="3">
        <f>STDEV(F21:G21)</f>
        <v>25.77404217425002</v>
      </c>
      <c r="K21" s="4">
        <f t="shared" ref="K21:K24" si="7">J21/I21*100</f>
        <v>2.772833524211423</v>
      </c>
      <c r="L21" s="7">
        <f t="shared" si="2"/>
        <v>4374.2</v>
      </c>
    </row>
    <row r="22" spans="1:14">
      <c r="A22" s="1" t="s">
        <v>36</v>
      </c>
      <c r="B22" s="11" t="s">
        <v>10</v>
      </c>
      <c r="C22" s="16">
        <v>5</v>
      </c>
      <c r="D22" s="11">
        <v>1</v>
      </c>
      <c r="E22" s="10">
        <v>66.66</v>
      </c>
      <c r="F22" s="10">
        <v>69.44</v>
      </c>
      <c r="G22" s="10">
        <v>72.22</v>
      </c>
      <c r="H22" s="2">
        <f t="shared" ref="H22:H24" si="8">SMALL(E22:G22,1)</f>
        <v>66.66</v>
      </c>
      <c r="I22" s="3">
        <f t="shared" ref="I22:I24" si="9">ROUND(AVERAGE(E22:G22),2)</f>
        <v>69.44</v>
      </c>
      <c r="J22" s="3">
        <f t="shared" ref="J22:J24" si="10">STDEV(E22:G22)</f>
        <v>2.7799999999999936</v>
      </c>
      <c r="K22" s="4">
        <f t="shared" si="7"/>
        <v>4.0034562211981477</v>
      </c>
      <c r="L22" s="7">
        <f t="shared" si="2"/>
        <v>333.29999999999995</v>
      </c>
    </row>
    <row r="23" spans="1:14" ht="38.25">
      <c r="A23" s="1" t="s">
        <v>37</v>
      </c>
      <c r="B23" s="11" t="s">
        <v>10</v>
      </c>
      <c r="C23" s="16">
        <v>5</v>
      </c>
      <c r="D23" s="11">
        <v>1</v>
      </c>
      <c r="E23" s="10">
        <v>116.64</v>
      </c>
      <c r="F23" s="10">
        <v>121.5</v>
      </c>
      <c r="G23" s="10">
        <v>126.36</v>
      </c>
      <c r="H23" s="2">
        <f t="shared" si="8"/>
        <v>116.64</v>
      </c>
      <c r="I23" s="3">
        <f t="shared" si="9"/>
        <v>121.5</v>
      </c>
      <c r="J23" s="3">
        <f t="shared" si="10"/>
        <v>4.8600000000001859</v>
      </c>
      <c r="K23" s="4">
        <f t="shared" si="7"/>
        <v>4.0000000000001528</v>
      </c>
      <c r="L23" s="7">
        <f t="shared" si="2"/>
        <v>583.20000000000005</v>
      </c>
    </row>
    <row r="24" spans="1:14" ht="25.5">
      <c r="A24" s="1" t="s">
        <v>38</v>
      </c>
      <c r="B24" s="11" t="s">
        <v>10</v>
      </c>
      <c r="C24" s="16">
        <v>5</v>
      </c>
      <c r="D24" s="11">
        <v>1</v>
      </c>
      <c r="E24" s="10">
        <v>116.64</v>
      </c>
      <c r="F24" s="10">
        <v>121.5</v>
      </c>
      <c r="G24" s="10">
        <v>126.36</v>
      </c>
      <c r="H24" s="2">
        <f t="shared" si="8"/>
        <v>116.64</v>
      </c>
      <c r="I24" s="3">
        <f t="shared" si="9"/>
        <v>121.5</v>
      </c>
      <c r="J24" s="3">
        <f t="shared" si="10"/>
        <v>4.8600000000001859</v>
      </c>
      <c r="K24" s="4">
        <f t="shared" si="7"/>
        <v>4.0000000000001528</v>
      </c>
      <c r="L24" s="7">
        <f t="shared" si="2"/>
        <v>583.20000000000005</v>
      </c>
    </row>
    <row r="25" spans="1:14" ht="25.5">
      <c r="A25" s="1" t="s">
        <v>39</v>
      </c>
      <c r="B25" s="11" t="s">
        <v>10</v>
      </c>
      <c r="C25" s="16">
        <v>5</v>
      </c>
      <c r="D25" s="11">
        <v>1</v>
      </c>
      <c r="E25" s="10">
        <v>116.64</v>
      </c>
      <c r="F25" s="10">
        <v>121.5</v>
      </c>
      <c r="G25" s="10">
        <v>126.36</v>
      </c>
      <c r="H25" s="2">
        <f t="shared" si="3"/>
        <v>116.64</v>
      </c>
      <c r="I25" s="3">
        <f t="shared" si="4"/>
        <v>121.5</v>
      </c>
      <c r="J25" s="3">
        <f t="shared" si="5"/>
        <v>4.8600000000001859</v>
      </c>
      <c r="K25" s="4">
        <f t="shared" si="6"/>
        <v>4.0000000000001528</v>
      </c>
      <c r="L25" s="7">
        <f t="shared" si="2"/>
        <v>583.20000000000005</v>
      </c>
    </row>
    <row r="26" spans="1:14" ht="25.5">
      <c r="A26" s="1" t="s">
        <v>40</v>
      </c>
      <c r="B26" s="11" t="s">
        <v>10</v>
      </c>
      <c r="C26" s="16">
        <v>5</v>
      </c>
      <c r="D26" s="11">
        <v>1</v>
      </c>
      <c r="E26" s="10">
        <v>116.64</v>
      </c>
      <c r="F26" s="10">
        <v>121.5</v>
      </c>
      <c r="G26" s="10">
        <v>126.36</v>
      </c>
      <c r="H26" s="2">
        <f t="shared" si="3"/>
        <v>116.64</v>
      </c>
      <c r="I26" s="3">
        <f t="shared" si="4"/>
        <v>121.5</v>
      </c>
      <c r="J26" s="3">
        <f t="shared" si="5"/>
        <v>4.8600000000001859</v>
      </c>
      <c r="K26" s="4">
        <f t="shared" si="6"/>
        <v>4.0000000000001528</v>
      </c>
      <c r="L26" s="7">
        <f t="shared" si="2"/>
        <v>583.20000000000005</v>
      </c>
    </row>
    <row r="27" spans="1:14" ht="25.5">
      <c r="A27" s="1" t="s">
        <v>40</v>
      </c>
      <c r="B27" s="11" t="s">
        <v>10</v>
      </c>
      <c r="C27" s="16">
        <v>5</v>
      </c>
      <c r="D27" s="11">
        <v>1</v>
      </c>
      <c r="E27" s="10">
        <v>116.64</v>
      </c>
      <c r="F27" s="10">
        <v>121.5</v>
      </c>
      <c r="G27" s="10">
        <v>126.36</v>
      </c>
      <c r="H27" s="2">
        <f t="shared" ref="H27:H32" si="11">SMALL(E27:G27,1)</f>
        <v>116.64</v>
      </c>
      <c r="I27" s="3">
        <f t="shared" ref="I27:I32" si="12">ROUND(AVERAGE(E27:G27),2)</f>
        <v>121.5</v>
      </c>
      <c r="J27" s="3">
        <f t="shared" ref="J27:J32" si="13">STDEV(E27:G27)</f>
        <v>4.8600000000001859</v>
      </c>
      <c r="K27" s="4">
        <f t="shared" ref="K27:K32" si="14">J27/I27*100</f>
        <v>4.0000000000001528</v>
      </c>
      <c r="L27" s="7">
        <f t="shared" si="2"/>
        <v>583.20000000000005</v>
      </c>
    </row>
    <row r="28" spans="1:14" ht="25.5">
      <c r="A28" s="1" t="s">
        <v>40</v>
      </c>
      <c r="B28" s="11" t="s">
        <v>10</v>
      </c>
      <c r="C28" s="16">
        <v>5</v>
      </c>
      <c r="D28" s="11">
        <v>1</v>
      </c>
      <c r="E28" s="10">
        <v>116.64</v>
      </c>
      <c r="F28" s="10">
        <v>121.5</v>
      </c>
      <c r="G28" s="10">
        <v>126.36</v>
      </c>
      <c r="H28" s="2">
        <f t="shared" si="11"/>
        <v>116.64</v>
      </c>
      <c r="I28" s="3">
        <f t="shared" si="12"/>
        <v>121.5</v>
      </c>
      <c r="J28" s="3">
        <f t="shared" si="13"/>
        <v>4.8600000000001859</v>
      </c>
      <c r="K28" s="4">
        <f t="shared" si="14"/>
        <v>4.0000000000001528</v>
      </c>
      <c r="L28" s="7">
        <f t="shared" si="2"/>
        <v>583.20000000000005</v>
      </c>
    </row>
    <row r="29" spans="1:14" ht="25.5">
      <c r="A29" s="1" t="s">
        <v>40</v>
      </c>
      <c r="B29" s="11" t="s">
        <v>10</v>
      </c>
      <c r="C29" s="16">
        <v>5</v>
      </c>
      <c r="D29" s="11">
        <v>1</v>
      </c>
      <c r="E29" s="10">
        <v>116.64</v>
      </c>
      <c r="F29" s="10">
        <v>121.5</v>
      </c>
      <c r="G29" s="10">
        <v>126.36</v>
      </c>
      <c r="H29" s="2">
        <f t="shared" si="11"/>
        <v>116.64</v>
      </c>
      <c r="I29" s="3">
        <f t="shared" si="12"/>
        <v>121.5</v>
      </c>
      <c r="J29" s="3">
        <f t="shared" si="13"/>
        <v>4.8600000000001859</v>
      </c>
      <c r="K29" s="4">
        <f t="shared" si="14"/>
        <v>4.0000000000001528</v>
      </c>
      <c r="L29" s="7">
        <f t="shared" si="2"/>
        <v>583.20000000000005</v>
      </c>
    </row>
    <row r="30" spans="1:14" ht="25.5">
      <c r="A30" s="1" t="s">
        <v>38</v>
      </c>
      <c r="B30" s="11" t="s">
        <v>10</v>
      </c>
      <c r="C30" s="16">
        <v>5</v>
      </c>
      <c r="D30" s="11">
        <v>1</v>
      </c>
      <c r="E30" s="10">
        <v>116.64</v>
      </c>
      <c r="F30" s="10">
        <v>121.5</v>
      </c>
      <c r="G30" s="10">
        <v>126.36</v>
      </c>
      <c r="H30" s="2">
        <f t="shared" si="11"/>
        <v>116.64</v>
      </c>
      <c r="I30" s="3">
        <f t="shared" si="12"/>
        <v>121.5</v>
      </c>
      <c r="J30" s="3">
        <f t="shared" si="13"/>
        <v>4.8600000000001859</v>
      </c>
      <c r="K30" s="4">
        <f t="shared" si="14"/>
        <v>4.0000000000001528</v>
      </c>
      <c r="L30" s="7">
        <f t="shared" si="2"/>
        <v>583.20000000000005</v>
      </c>
    </row>
    <row r="31" spans="1:14" ht="25.5">
      <c r="A31" s="1" t="s">
        <v>41</v>
      </c>
      <c r="B31" s="11" t="s">
        <v>10</v>
      </c>
      <c r="C31" s="16">
        <v>5</v>
      </c>
      <c r="D31" s="11">
        <v>1</v>
      </c>
      <c r="E31" s="10">
        <v>116.64</v>
      </c>
      <c r="F31" s="10">
        <v>121.5</v>
      </c>
      <c r="G31" s="10">
        <v>126.36</v>
      </c>
      <c r="H31" s="2">
        <f t="shared" si="11"/>
        <v>116.64</v>
      </c>
      <c r="I31" s="3">
        <f t="shared" si="12"/>
        <v>121.5</v>
      </c>
      <c r="J31" s="3">
        <f t="shared" si="13"/>
        <v>4.8600000000001859</v>
      </c>
      <c r="K31" s="4">
        <f t="shared" si="14"/>
        <v>4.0000000000001528</v>
      </c>
      <c r="L31" s="7">
        <f t="shared" si="2"/>
        <v>583.20000000000005</v>
      </c>
    </row>
    <row r="32" spans="1:14" ht="25.5">
      <c r="A32" s="1" t="s">
        <v>38</v>
      </c>
      <c r="B32" s="11" t="s">
        <v>10</v>
      </c>
      <c r="C32" s="16">
        <v>5</v>
      </c>
      <c r="D32" s="11">
        <v>1</v>
      </c>
      <c r="E32" s="10">
        <v>116.64</v>
      </c>
      <c r="F32" s="10">
        <v>121.5</v>
      </c>
      <c r="G32" s="10">
        <v>126.36</v>
      </c>
      <c r="H32" s="2">
        <f t="shared" si="11"/>
        <v>116.64</v>
      </c>
      <c r="I32" s="3">
        <f t="shared" si="12"/>
        <v>121.5</v>
      </c>
      <c r="J32" s="3">
        <f t="shared" si="13"/>
        <v>4.8600000000001859</v>
      </c>
      <c r="K32" s="4">
        <f t="shared" si="14"/>
        <v>4.0000000000001528</v>
      </c>
      <c r="L32" s="7">
        <f t="shared" si="2"/>
        <v>583.20000000000005</v>
      </c>
    </row>
    <row r="33" spans="1:16" ht="38.25">
      <c r="A33" s="1" t="s">
        <v>42</v>
      </c>
      <c r="B33" s="11" t="s">
        <v>10</v>
      </c>
      <c r="C33" s="16">
        <v>5</v>
      </c>
      <c r="D33" s="11">
        <v>1</v>
      </c>
      <c r="E33" s="10">
        <v>116.64</v>
      </c>
      <c r="F33" s="10">
        <v>121.5</v>
      </c>
      <c r="G33" s="10">
        <v>126.36</v>
      </c>
      <c r="H33" s="2">
        <f t="shared" si="3"/>
        <v>116.64</v>
      </c>
      <c r="I33" s="3">
        <f t="shared" si="4"/>
        <v>121.5</v>
      </c>
      <c r="J33" s="3">
        <f t="shared" si="5"/>
        <v>4.8600000000001859</v>
      </c>
      <c r="K33" s="4">
        <f t="shared" si="6"/>
        <v>4.0000000000001528</v>
      </c>
      <c r="L33" s="7">
        <f t="shared" si="2"/>
        <v>583.20000000000005</v>
      </c>
    </row>
    <row r="35" spans="1:16">
      <c r="A35" s="30" t="s">
        <v>18</v>
      </c>
      <c r="B35" s="30"/>
      <c r="C35" s="30"/>
      <c r="D35" s="30"/>
      <c r="E35" s="30"/>
      <c r="F35" s="30" t="s">
        <v>16</v>
      </c>
      <c r="G35" s="30"/>
      <c r="H35" s="30" t="s">
        <v>19</v>
      </c>
      <c r="I35" s="30"/>
      <c r="J35" s="30"/>
      <c r="N35" s="6"/>
      <c r="O35" s="6"/>
      <c r="P35" s="6"/>
    </row>
  </sheetData>
  <mergeCells count="25">
    <mergeCell ref="A35:E35"/>
    <mergeCell ref="F35:G35"/>
    <mergeCell ref="H35:J35"/>
    <mergeCell ref="A7:F7"/>
    <mergeCell ref="D8:D9"/>
    <mergeCell ref="A8:A9"/>
    <mergeCell ref="B8:B9"/>
    <mergeCell ref="I8:I9"/>
    <mergeCell ref="A10:K10"/>
    <mergeCell ref="C8:C9"/>
    <mergeCell ref="A6:L6"/>
    <mergeCell ref="A1:L1"/>
    <mergeCell ref="L8:L9"/>
    <mergeCell ref="J8:J9"/>
    <mergeCell ref="A2:D2"/>
    <mergeCell ref="E2:L2"/>
    <mergeCell ref="A3:D3"/>
    <mergeCell ref="E3:L3"/>
    <mergeCell ref="A4:D4"/>
    <mergeCell ref="E4:L4"/>
    <mergeCell ref="A5:D5"/>
    <mergeCell ref="E8:G8"/>
    <mergeCell ref="H8:H9"/>
    <mergeCell ref="E5:L5"/>
    <mergeCell ref="K8:K9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</cp:lastModifiedBy>
  <cp:lastPrinted>2026-07-21T01:52:08Z</cp:lastPrinted>
  <dcterms:created xsi:type="dcterms:W3CDTF">2022-01-19T11:20:17Z</dcterms:created>
  <dcterms:modified xsi:type="dcterms:W3CDTF">2026-07-21T04:37:15Z</dcterms:modified>
</cp:coreProperties>
</file>