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Метод сопоставления цен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7" l="1"/>
  <c r="I7" i="7" s="1"/>
  <c r="J7" i="7" s="1"/>
  <c r="K7" i="7"/>
  <c r="L7" i="7" s="1"/>
  <c r="M7" i="7" s="1"/>
  <c r="M8" i="7" l="1"/>
</calcChain>
</file>

<file path=xl/sharedStrings.xml><?xml version="1.0" encoding="utf-8"?>
<sst xmlns="http://schemas.openxmlformats.org/spreadsheetml/2006/main" count="26" uniqueCount="26">
  <si>
    <t>Кол-во</t>
  </si>
  <si>
    <t>Цена за единицу изм. (руб.)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</si>
  <si>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</si>
  <si>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</si>
  <si>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t xml:space="preserve">Средняя арифметическая цена за единицу     &lt;ц&gt; </t>
  </si>
  <si>
    <t>Ед. изм</t>
  </si>
  <si>
    <t>№</t>
  </si>
  <si>
    <t>Наименование товара, работ, услуг</t>
  </si>
  <si>
    <t>* В соответствии со ст. 22 Федерального закона от 05.04.2013 г. № 44-ФЗ,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</si>
  <si>
    <t xml:space="preserve">Начальная (максимальная) цена контракта определена и обоснована заказчиком посредством применения  метода сопоставимых рыночных цен (анализа рынка)  </t>
  </si>
  <si>
    <t>Ценовая информация (руб./ед.изм.)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</si>
  <si>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</si>
  <si>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Округленное значение стоимости, в руб.</t>
  </si>
  <si>
    <t>Итого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</si>
  <si>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</si>
  <si>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</si>
  <si>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 xml:space="preserve">ОБОСНОВАНИЕ НАЧАЛЬНОЙ (МАКСИМАЛЬНОЙ) ЦЕНЫ КОНТРАКТА  </t>
  </si>
  <si>
    <t>Приложение № 1</t>
  </si>
  <si>
    <t>Начальная (максимальная) цена контракта расcчитана с использованием метода сопоставления рыночных цен.  НМЦК составила (рублей):</t>
  </si>
  <si>
    <t xml:space="preserve">Расчет составил вед.специалист ОЗиМТС                              </t>
  </si>
  <si>
    <t>шт.</t>
  </si>
  <si>
    <t xml:space="preserve">Масло моторное для двух-тактных двтгателей лодочных моторов, 4 л ЛУКОЙЛ (LUKOIL) outboard 2t Полусинтетическое </t>
  </si>
  <si>
    <t>Коммерческое предложение№ 23658  от 15.05.2026 (Источник №1)</t>
  </si>
  <si>
    <t>Коммерческое предложение №20394  от 15.05.2026 (Источник №2)</t>
  </si>
  <si>
    <t>Коммерческое предложение№ 34670 от 15.05..2026 (Источник №3)</t>
  </si>
  <si>
    <t>Панина Е.Е.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</si>
</sst>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14" x14ac:knownFonts="1"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0">
    <xf numFmtId="0" fontId="0" fillId="0" borderId="0" xfId="0"/>
    <xf numFmtId="0" fontId="5" fillId="0" borderId="0" xfId="1" applyFont="1"/>
    <xf numFmtId="0" fontId="5" fillId="0" borderId="0" xfId="1" applyFont="1" applyAlignment="1">
      <alignment vertical="center"/>
    </xf>
    <xf numFmtId="0" fontId="7" fillId="0" borderId="0" xfId="1" applyFont="1" applyAlignment="1">
      <alignment horizontal="center" wrapText="1"/>
    </xf>
    <xf numFmtId="0" fontId="5" fillId="0" borderId="0" xfId="1" applyFont="1" applyAlignment="1">
      <alignment horizontal="left" vertical="top"/>
    </xf>
    <xf numFmtId="0" fontId="5" fillId="0" borderId="0" xfId="1" applyFont="1" applyAlignment="1">
      <alignment vertical="top"/>
    </xf>
    <xf numFmtId="0" fontId="5" fillId="0" borderId="0" xfId="1" applyFont="1" applyAlignment="1">
      <alignment vertical="top" wrapText="1"/>
    </xf>
    <xf numFmtId="2" fontId="6" fillId="0" borderId="0" xfId="1" applyNumberFormat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4" fontId="3" fillId="0" borderId="0" xfId="1" applyNumberFormat="1" applyFont="1"/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4" fontId="9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4" fontId="6" fillId="2" borderId="1" xfId="1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164" fontId="1" fillId="0" borderId="0" xfId="1" applyNumberFormat="1" applyFont="1" applyBorder="1" applyAlignment="1">
      <alignment horizontal="center" vertical="center" wrapText="1"/>
    </xf>
    <xf numFmtId="2" fontId="1" fillId="0" borderId="0" xfId="1" applyNumberFormat="1" applyFont="1" applyBorder="1" applyAlignment="1">
      <alignment horizontal="center" vertical="center"/>
    </xf>
    <xf numFmtId="2" fontId="1" fillId="0" borderId="0" xfId="1" applyNumberFormat="1" applyFont="1" applyBorder="1" applyAlignment="1">
      <alignment horizontal="center" vertical="center" wrapText="1"/>
    </xf>
    <xf numFmtId="4" fontId="1" fillId="0" borderId="0" xfId="1" applyNumberFormat="1" applyFont="1" applyBorder="1" applyAlignment="1">
      <alignment horizontal="center" vertical="center" wrapText="1"/>
    </xf>
    <xf numFmtId="4" fontId="1" fillId="0" borderId="0" xfId="1" applyNumberFormat="1" applyFont="1" applyBorder="1" applyAlignment="1">
      <alignment horizontal="center" vertical="center"/>
    </xf>
    <xf numFmtId="0" fontId="1" fillId="0" borderId="0" xfId="1" applyFont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13" fillId="0" borderId="0" xfId="1" applyFont="1" applyAlignment="1">
      <alignment horizontal="right" wrapText="1"/>
    </xf>
    <xf numFmtId="0" fontId="8" fillId="0" borderId="0" xfId="1" applyFont="1" applyAlignment="1">
      <alignment horizontal="right" wrapText="1"/>
    </xf>
    <xf numFmtId="0" fontId="12" fillId="3" borderId="1" xfId="0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3" fillId="0" borderId="0" xfId="1" applyFont="1" applyFill="1" applyAlignment="1">
      <alignment horizontal="left" vertical="top" wrapText="1"/>
    </xf>
    <xf numFmtId="0" fontId="5" fillId="0" borderId="0" xfId="1" applyFont="1" applyFill="1" applyAlignment="1">
      <alignment horizontal="left" vertical="top" wrapText="1"/>
    </xf>
    <xf numFmtId="2" fontId="3" fillId="0" borderId="1" xfId="1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</xdr:row>
      <xdr:rowOff>1257300</xdr:rowOff>
    </xdr:from>
    <xdr:to>
      <xdr:col>10</xdr:col>
      <xdr:colOff>0</xdr:colOff>
      <xdr:row>4</xdr:row>
      <xdr:rowOff>1628775</xdr:rowOff>
    </xdr:to>
    <xdr:pic>
      <xdr:nvPicPr>
        <xdr:cNvPr id="5048" name="Picture 1">
          <a:extLst>
            <a:ext uri="{FF2B5EF4-FFF2-40B4-BE49-F238E27FC236}">
              <a16:creationId xmlns:a16="http://schemas.microsoft.com/office/drawing/2014/main" xmlns="" id="{00000000-0008-0000-0000-0000B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0" y="2505075"/>
          <a:ext cx="838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723900</xdr:colOff>
      <xdr:row>4</xdr:row>
      <xdr:rowOff>1352550</xdr:rowOff>
    </xdr:to>
    <xdr:pic>
      <xdr:nvPicPr>
        <xdr:cNvPr id="5049" name="Picture 2">
          <a:extLst>
            <a:ext uri="{FF2B5EF4-FFF2-40B4-BE49-F238E27FC236}">
              <a16:creationId xmlns:a16="http://schemas.microsoft.com/office/drawing/2014/main" xmlns="" id="{00000000-0008-0000-0000-0000B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048625" y="2171700"/>
          <a:ext cx="7048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28575</xdr:colOff>
      <xdr:row>4</xdr:row>
      <xdr:rowOff>2286000</xdr:rowOff>
    </xdr:from>
    <xdr:to>
      <xdr:col>11</xdr:col>
      <xdr:colOff>9525</xdr:colOff>
      <xdr:row>4</xdr:row>
      <xdr:rowOff>2647950</xdr:rowOff>
    </xdr:to>
    <xdr:pic>
      <xdr:nvPicPr>
        <xdr:cNvPr id="5050" name="Picture 5">
          <a:extLst>
            <a:ext uri="{FF2B5EF4-FFF2-40B4-BE49-F238E27FC236}">
              <a16:creationId xmlns:a16="http://schemas.microsoft.com/office/drawing/2014/main" xmlns="" id="{00000000-0008-0000-0000-0000B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725025" y="3533775"/>
          <a:ext cx="1228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152400</xdr:colOff>
      <xdr:row>4</xdr:row>
      <xdr:rowOff>2066925</xdr:rowOff>
    </xdr:from>
    <xdr:to>
      <xdr:col>10</xdr:col>
      <xdr:colOff>304800</xdr:colOff>
      <xdr:row>4</xdr:row>
      <xdr:rowOff>2305050</xdr:rowOff>
    </xdr:to>
    <xdr:pic>
      <xdr:nvPicPr>
        <xdr:cNvPr id="5051" name="Picture 6">
          <a:extLst>
            <a:ext uri="{FF2B5EF4-FFF2-40B4-BE49-F238E27FC236}">
              <a16:creationId xmlns:a16="http://schemas.microsoft.com/office/drawing/2014/main" xmlns="" id="{00000000-0008-0000-0000-0000B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848850" y="3314700"/>
          <a:ext cx="1524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tabSelected="1" zoomScale="75" zoomScaleNormal="75" workbookViewId="0">
      <selection activeCell="I19" sqref="I19"/>
    </sheetView>
  </sheetViews>
  <sheetFormatPr defaultColWidth="9.140625" defaultRowHeight="12.75" x14ac:dyDescent="0.2"/>
  <cols>
    <col min="1" max="1" width="3.140625" style="1" customWidth="1"/>
    <col min="2" max="2" width="50" style="1" customWidth="1"/>
    <col min="3" max="3" width="8.7109375" style="1" customWidth="1"/>
    <col min="4" max="4" width="7.28515625" style="1" customWidth="1"/>
    <col min="5" max="5" width="12.85546875" style="1" customWidth="1"/>
    <col min="6" max="6" width="13.28515625" style="1" bestFit="1" customWidth="1"/>
    <col min="7" max="7" width="14.5703125" style="1" customWidth="1"/>
    <col min="8" max="8" width="16.28515625" style="1" customWidth="1"/>
    <col min="9" max="9" width="12.140625" style="1" customWidth="1"/>
    <col min="10" max="10" width="12.85546875" style="1" customWidth="1"/>
    <col min="11" max="11" width="18.7109375" style="1" customWidth="1"/>
    <col min="12" max="12" width="14.140625" style="1" customWidth="1"/>
    <col min="13" max="13" width="19" style="1" customWidth="1"/>
    <col min="14" max="16384" width="9.140625" style="1"/>
  </cols>
  <sheetData>
    <row r="1" spans="1:15" ht="24.75" customHeight="1" x14ac:dyDescent="0.3">
      <c r="H1" s="34" t="s">
        <v>17</v>
      </c>
      <c r="I1" s="35"/>
      <c r="J1" s="35"/>
      <c r="K1" s="35"/>
      <c r="L1" s="35"/>
      <c r="M1" s="35"/>
    </row>
    <row r="2" spans="1:15" s="3" customFormat="1" ht="24" customHeight="1" x14ac:dyDescent="0.2">
      <c r="A2" s="37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5" s="4" customFormat="1" ht="20.25" customHeight="1" x14ac:dyDescent="0.2">
      <c r="A3" s="43" t="s">
        <v>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5" ht="29.25" customHeight="1" x14ac:dyDescent="0.2">
      <c r="A4" s="42" t="s">
        <v>6</v>
      </c>
      <c r="B4" s="42" t="s">
        <v>7</v>
      </c>
      <c r="C4" s="42" t="s">
        <v>5</v>
      </c>
      <c r="D4" s="42" t="s">
        <v>0</v>
      </c>
      <c r="E4" s="45" t="s">
        <v>10</v>
      </c>
      <c r="F4" s="45"/>
      <c r="G4" s="45"/>
      <c r="H4" s="41" t="s">
        <v>14</v>
      </c>
      <c r="I4" s="41"/>
      <c r="J4" s="41"/>
      <c r="K4" s="44" t="s">
        <v>15</v>
      </c>
      <c r="L4" s="44"/>
      <c r="M4" s="49" t="s">
        <v>12</v>
      </c>
    </row>
    <row r="5" spans="1:15" ht="219.75" customHeight="1" x14ac:dyDescent="0.2">
      <c r="A5" s="42"/>
      <c r="B5" s="42"/>
      <c r="C5" s="42"/>
      <c r="D5" s="42"/>
      <c r="E5" s="15" t="s">
        <v>22</v>
      </c>
      <c r="F5" s="15" t="s">
        <v>23</v>
      </c>
      <c r="G5" s="15" t="s">
        <v>24</v>
      </c>
      <c r="H5" s="13" t="s">
        <v>4</v>
      </c>
      <c r="I5" s="13" t="s">
        <v>3</v>
      </c>
      <c r="J5" s="16" t="s">
        <v>2</v>
      </c>
      <c r="K5" s="13" t="s">
        <v>11</v>
      </c>
      <c r="L5" s="13" t="s">
        <v>1</v>
      </c>
      <c r="M5" s="49"/>
    </row>
    <row r="6" spans="1:15" ht="19.899999999999999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5" ht="47.25" x14ac:dyDescent="0.2">
      <c r="A7" s="17">
        <v>1</v>
      </c>
      <c r="B7" s="33" t="s">
        <v>21</v>
      </c>
      <c r="C7" s="30" t="s">
        <v>20</v>
      </c>
      <c r="D7" s="17">
        <v>2</v>
      </c>
      <c r="E7" s="31">
        <v>5675.04</v>
      </c>
      <c r="F7" s="31">
        <v>5765.12</v>
      </c>
      <c r="G7" s="32">
        <v>5810.16</v>
      </c>
      <c r="H7" s="18">
        <f t="shared" ref="H7" si="0">(E7+F7+G7)/3</f>
        <v>5750.1066666666666</v>
      </c>
      <c r="I7" s="19">
        <f t="shared" ref="I7" si="1">SQRT(((SUM((POWER(G7-H7,2)),(POWER(F7-H7,2)),(POWER(E7-H7,2)))/(COLUMNS(E7:G7)-1))))</f>
        <v>68.799736433603627</v>
      </c>
      <c r="J7" s="14">
        <f t="shared" ref="J7" si="2">I7/H7*100</f>
        <v>1.1964949595184953</v>
      </c>
      <c r="K7" s="18">
        <f t="shared" ref="K7" si="3">((D7/3)*(SUM(E7:G7)))</f>
        <v>11500.213333333333</v>
      </c>
      <c r="L7" s="18">
        <f t="shared" ref="L7" si="4">ROUND((K7/D7),2)</f>
        <v>5750.11</v>
      </c>
      <c r="M7" s="19">
        <f>ROUND(D7*L7,2)</f>
        <v>11500.22</v>
      </c>
    </row>
    <row r="8" spans="1:15" ht="63" x14ac:dyDescent="0.2">
      <c r="A8" s="17"/>
      <c r="B8" s="20" t="s">
        <v>18</v>
      </c>
      <c r="C8" s="46"/>
      <c r="D8" s="46"/>
      <c r="E8" s="46"/>
      <c r="F8" s="46"/>
      <c r="G8" s="46"/>
      <c r="H8" s="46"/>
      <c r="I8" s="46"/>
      <c r="J8" s="46"/>
      <c r="K8" s="48" t="s">
        <v>13</v>
      </c>
      <c r="L8" s="48"/>
      <c r="M8" s="21">
        <f>SUM(M7:M7)</f>
        <v>11500.22</v>
      </c>
      <c r="O8" s="9"/>
    </row>
    <row r="9" spans="1:15" ht="19.899999999999999" customHeight="1" x14ac:dyDescent="0.2">
      <c r="A9" s="8"/>
      <c r="B9" s="22"/>
      <c r="C9" s="23"/>
      <c r="D9" s="23"/>
      <c r="E9" s="23"/>
      <c r="F9" s="23"/>
      <c r="G9" s="23"/>
      <c r="H9" s="24"/>
      <c r="I9" s="25"/>
      <c r="J9" s="25"/>
      <c r="K9" s="26"/>
      <c r="L9" s="27"/>
      <c r="M9" s="28"/>
    </row>
    <row r="10" spans="1:15" s="2" customFormat="1" ht="41.45" hidden="1" customHeight="1" x14ac:dyDescent="0.2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7"/>
    </row>
    <row r="11" spans="1:15" s="5" customFormat="1" ht="42" customHeight="1" x14ac:dyDescent="0.2">
      <c r="A11" s="39" t="s">
        <v>8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6"/>
    </row>
    <row r="12" spans="1:15" s="12" customFormat="1" ht="15.75" x14ac:dyDescent="0.25">
      <c r="B12" s="29" t="s">
        <v>19</v>
      </c>
      <c r="C12" s="10"/>
      <c r="D12" s="11"/>
      <c r="F12" s="11"/>
      <c r="G12" s="11"/>
      <c r="H12" s="10" t="s">
        <v>25</v>
      </c>
      <c r="I12" s="11"/>
      <c r="J12" s="11"/>
    </row>
  </sheetData>
  <mergeCells count="16">
    <mergeCell ref="H1:M1"/>
    <mergeCell ref="A6:M6"/>
    <mergeCell ref="A2:K2"/>
    <mergeCell ref="A11:K11"/>
    <mergeCell ref="H4:J4"/>
    <mergeCell ref="B4:B5"/>
    <mergeCell ref="C4:C5"/>
    <mergeCell ref="A3:M3"/>
    <mergeCell ref="K4:L4"/>
    <mergeCell ref="E4:G4"/>
    <mergeCell ref="C8:J8"/>
    <mergeCell ref="A4:A5"/>
    <mergeCell ref="D4:D5"/>
    <mergeCell ref="A10:L10"/>
    <mergeCell ref="K8:L8"/>
    <mergeCell ref="M4:M5"/>
  </mergeCells>
  <phoneticPr fontId="0" type="noConversion"/>
  <pageMargins left="0.25" right="0.25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Метод сопоставления цен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Kurdukova.E.M</dc:creator>
  <cp:lastModifiedBy>1</cp:lastModifiedBy>
  <cp:lastPrinted>2026-03-16T06:17:51Z</cp:lastPrinted>
  <dcterms:created xsi:type="dcterms:W3CDTF">2011-05-04T10:33:42Z</dcterms:created>
  <dcterms:modified xsi:type="dcterms:W3CDTF">2026-06-05T05:48:28Z</dcterms:modified>
</cp:coreProperties>
</file>