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xl/media/image1.wmf" ContentType="image/x-wmf"/>
  <Override PartName="/xl/media/image2.wmf" ContentType="image/x-wmf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ампы" sheetId="1" state="visible" r:id="rId3"/>
    <sheet name="все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<sst xmlns="http://schemas.openxmlformats.org/spreadsheetml/2006/main" count="83" uniqueCount="52">
  <si>
    <t xml:space="preserve">Обоснование начальной (максимальной) цены контракта</t>
  </si>
  <si>
    <t xml:space="preserve">поставка товара </t>
  </si>
  <si>
    <t xml:space="preserve">Используемый метод определения НМЦК с обоснованием: Метод сопоставимых рыночных цен (анализа рынка)</t>
  </si>
  <si>
    <t xml:space="preserve">Информации о валюте, используемой для формирования цены контракта и расчетов с поставщиком: Рубль</t>
  </si>
  <si>
    <t xml:space="preserve">№ п/п</t>
  </si>
  <si>
    <t xml:space="preserve">Наименование </t>
  </si>
  <si>
    <t xml:space="preserve">Характеристики КТРУ</t>
  </si>
  <si>
    <t xml:space="preserve">* Дополнительные характеристики</t>
  </si>
  <si>
    <t xml:space="preserve">ХАРАКТЕРИСТИКИ</t>
  </si>
  <si>
    <t xml:space="preserve">Ед. изм.</t>
  </si>
  <si>
    <t xml:space="preserve">Кол-во</t>
  </si>
  <si>
    <t xml:space="preserve">КП 1 №46н от 02.06.26</t>
  </si>
  <si>
    <t xml:space="preserve">Сумма      КП 1</t>
  </si>
  <si>
    <t xml:space="preserve">КП 2  №б/н от 02.06.2026</t>
  </si>
  <si>
    <t xml:space="preserve">Сумма        КП 2</t>
  </si>
  <si>
    <t xml:space="preserve">КП 3  №б/н от 02.06.2026</t>
  </si>
  <si>
    <t xml:space="preserve">Сумма   кп 3</t>
  </si>
  <si>
    <t xml:space="preserve">Средняя цена </t>
  </si>
  <si>
    <t xml:space="preserve">НМЦК (по средней цене)</t>
  </si>
  <si>
    <t xml:space="preserve">НМЦК (по мин.  Цене)</t>
  </si>
  <si>
    <t xml:space="preserve">Коэффициент вариации</t>
  </si>
  <si>
    <t xml:space="preserve">КТРУ/ОКПД 2</t>
  </si>
  <si>
    <t xml:space="preserve">Дозатор для жидкого мыла и антисептика локтевой настенный</t>
  </si>
  <si>
    <t xml:space="preserve">шт</t>
  </si>
  <si>
    <t xml:space="preserve">Дозатор для жидкого мыла и антисептика с кнопкой настенный</t>
  </si>
  <si>
    <t xml:space="preserve">Диспенсер для бумажных полотенец (листовой)</t>
  </si>
  <si>
    <t xml:space="preserve">Итого</t>
  </si>
  <si>
    <t xml:space="preserve">Информация о валюте, используемой для формирования цены контракта и расчетов с поставщиком: Рубль</t>
  </si>
  <si>
    <t xml:space="preserve">Начальная (максимальная) цена контракта составляет</t>
  </si>
  <si>
    <t xml:space="preserve">Специалист по закупкам___________</t>
  </si>
  <si>
    <t xml:space="preserve">Поставка продуктов питания</t>
  </si>
  <si>
    <t xml:space="preserve">Наименование</t>
  </si>
  <si>
    <t xml:space="preserve">КП 1 №20 от 16.09.24</t>
  </si>
  <si>
    <t xml:space="preserve">КП 2  №б/н от 16.09.24</t>
  </si>
  <si>
    <t xml:space="preserve">КП 3  №б/н от 20.09.24</t>
  </si>
  <si>
    <t xml:space="preserve">КП 4  №б/н от 20.09.24</t>
  </si>
  <si>
    <t xml:space="preserve">итого по сре</t>
  </si>
  <si>
    <t xml:space="preserve">Светодиодная LED панель (светильник) Армстронг Jazzway ДВО-36w 595х595х19 4000К 2700Лм ОПАЛОВЫЙ IP40</t>
  </si>
  <si>
    <t xml:space="preserve">27.40.25.123-00000004</t>
  </si>
  <si>
    <t xml:space="preserve">в КП №3 - 40Вт; В ТЗ - ширина &gt;=600мм?</t>
  </si>
  <si>
    <t xml:space="preserve">Светильник светодиодный 2х18Вт Т8 G13 IP65 1200мм IN HOME IP65 (аналог ЛСП-2х36)</t>
  </si>
  <si>
    <t xml:space="preserve"> в КП №2,3 -  2*20Вт</t>
  </si>
  <si>
    <t xml:space="preserve">Светодиодный светильник Feron AL5038 (4Вт 4000K), 27 х 2.2 см</t>
  </si>
  <si>
    <t xml:space="preserve">в КП№1 - 18Вт;  в КП №2 4500К</t>
  </si>
  <si>
    <t xml:space="preserve">Светодиодная  лампа 20В (аналог ЛБ-36)</t>
  </si>
  <si>
    <t xml:space="preserve">27.40.15.150-00000001</t>
  </si>
  <si>
    <t xml:space="preserve">Светодиодная  лампа 10В (аналог ЛБ-18)</t>
  </si>
  <si>
    <t xml:space="preserve">Бактерицидная УФ лампа LTC 15 T8 (LTC30T8G13)</t>
  </si>
  <si>
    <t xml:space="preserve">27.40.15.120</t>
  </si>
  <si>
    <t xml:space="preserve">Бактерицидная УФ лампа LTC 30 T8 (LTC30T8G13)</t>
  </si>
  <si>
    <t xml:space="preserve">Уличный светильник </t>
  </si>
  <si>
    <t xml:space="preserve">27.40.33.130-00000003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</si>
</sst>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_-* #,##0.00\ _₽_-;\-* #,##0.00\ _₽_-;_-* \-??\ _₽_-;_-@_-"/>
    <numFmt numFmtId="166" formatCode="#,##0.00"/>
    <numFmt numFmtId="167" formatCode="0.00"/>
    <numFmt numFmtId="168" formatCode="0.00%"/>
    <numFmt numFmtId="169" formatCode="#,##0.00;[RED]#,##0.00"/>
    <numFmt numFmtId="170" formatCode="0.000000"/>
    <numFmt numFmtId="171" formatCode="@"/>
  </numFmts>
  <fonts count="22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 val="true"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 val="true"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i val="true"/>
      <sz val="10"/>
      <color theme="1"/>
      <name val="Calibri"/>
      <family val="2"/>
      <charset val="204"/>
    </font>
    <font>
      <u val="single"/>
      <sz val="11"/>
      <color theme="10"/>
      <name val="Calibri"/>
      <family val="2"/>
      <charset val="204"/>
    </font>
    <font>
      <b val="true"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1"/>
    </font>
    <font>
      <u val="single"/>
      <sz val="11"/>
      <color theme="1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EBF1DE"/>
      </patternFill>
    </fill>
    <fill>
      <patternFill patternType="solid">
        <fgColor theme="6" tint="0.7999"/>
        <bgColor rgb="FFFFFFFF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>
        <color theme="7"/>
      </left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7" fillId="0" borderId="0" applyFont="true" applyBorder="false" applyAlignment="true" applyProtection="false">
      <alignment horizontal="general" vertical="bottom" textRotation="0" wrapText="false" indent="0" shrinkToFit="false"/>
    </xf>
  </cellStyleXfs>
  <cellXfs count="8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5" fillId="2" borderId="0" xfId="0" applyFont="true" applyBorder="false" applyAlignment="true" applyProtection="true">
      <alignment horizontal="center" vertical="top" textRotation="0" wrapText="false" indent="0" shrinkToFit="false"/>
      <protection locked="false" hidden="false"/>
    </xf>
    <xf numFmtId="164" fontId="5" fillId="2" borderId="0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5" fillId="2" borderId="0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5" fontId="5" fillId="2" borderId="0" xfId="15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6" fontId="5" fillId="2" borderId="0" xfId="0" applyFont="true" applyBorder="false" applyAlignment="true" applyProtection="true">
      <alignment horizontal="center" vertical="top" textRotation="0" wrapText="false" indent="0" shrinkToFit="false"/>
      <protection locked="false" hidden="false"/>
    </xf>
    <xf numFmtId="165" fontId="5" fillId="2" borderId="0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5" fontId="7" fillId="2" borderId="1" xfId="15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7" fillId="2" borderId="1" xfId="15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5" fontId="7" fillId="2" borderId="1" xfId="15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7" fillId="3" borderId="1" xfId="15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8" fillId="2" borderId="1" xfId="15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8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9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7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10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10" fillId="2" borderId="1" xfId="15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1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11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10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justify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3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10" fillId="2" borderId="1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7" fontId="10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11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18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9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2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70" fontId="6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7" fillId="2" borderId="4" xfId="15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7" fillId="2" borderId="5" xfId="15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5" fontId="7" fillId="2" borderId="5" xfId="15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7" fillId="3" borderId="5" xfId="15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7" fontId="10" fillId="3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10" fillId="3" borderId="6" xfId="15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71" fontId="10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7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0" fillId="3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0" fillId="0" borderId="6" xfId="15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10" fillId="0" borderId="1" xfId="15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10" fillId="0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1D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8064A2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<Relationship Id="rId2" Type="http://schemas.openxmlformats.org/officeDocument/2006/relationships/image" Target="../media/image2.wmf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wmf"/><Relationship Id="rId2" Type="http://schemas.openxmlformats.org/officeDocument/2006/relationships/image" Target="../media/image2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6</xdr:row>
      <xdr:rowOff>504720</xdr:rowOff>
    </xdr:from>
    <xdr:to>
      <xdr:col>6</xdr:col>
      <xdr:colOff>181440</xdr:colOff>
      <xdr:row>6</xdr:row>
      <xdr:rowOff>766080</xdr:rowOff>
    </xdr:to>
    <xdr:sp>
      <xdr:nvSpPr>
        <xdr:cNvPr id="0" name="TextBox 1"/>
        <xdr:cNvSpPr/>
      </xdr:nvSpPr>
      <xdr:spPr>
        <a:xfrm>
          <a:off x="3279600" y="164772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6</xdr:col>
      <xdr:colOff>0</xdr:colOff>
      <xdr:row>6</xdr:row>
      <xdr:rowOff>504720</xdr:rowOff>
    </xdr:from>
    <xdr:to>
      <xdr:col>6</xdr:col>
      <xdr:colOff>181440</xdr:colOff>
      <xdr:row>6</xdr:row>
      <xdr:rowOff>766080</xdr:rowOff>
    </xdr:to>
    <xdr:sp>
      <xdr:nvSpPr>
        <xdr:cNvPr id="1" name="TextBox 2"/>
        <xdr:cNvSpPr/>
      </xdr:nvSpPr>
      <xdr:spPr>
        <a:xfrm>
          <a:off x="3279600" y="164772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6</xdr:col>
      <xdr:colOff>0</xdr:colOff>
      <xdr:row>6</xdr:row>
      <xdr:rowOff>66600</xdr:rowOff>
    </xdr:from>
    <xdr:to>
      <xdr:col>6</xdr:col>
      <xdr:colOff>181440</xdr:colOff>
      <xdr:row>6</xdr:row>
      <xdr:rowOff>327960</xdr:rowOff>
    </xdr:to>
    <xdr:sp>
      <xdr:nvSpPr>
        <xdr:cNvPr id="2" name="TextBox 3"/>
        <xdr:cNvSpPr/>
      </xdr:nvSpPr>
      <xdr:spPr>
        <a:xfrm>
          <a:off x="3279600" y="120960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6</xdr:col>
      <xdr:colOff>255600</xdr:colOff>
      <xdr:row>6</xdr:row>
      <xdr:rowOff>66600</xdr:rowOff>
    </xdr:from>
    <xdr:to>
      <xdr:col>6</xdr:col>
      <xdr:colOff>437040</xdr:colOff>
      <xdr:row>6</xdr:row>
      <xdr:rowOff>327960</xdr:rowOff>
    </xdr:to>
    <xdr:sp>
      <xdr:nvSpPr>
        <xdr:cNvPr id="3" name="TextBox 4"/>
        <xdr:cNvSpPr/>
      </xdr:nvSpPr>
      <xdr:spPr>
        <a:xfrm>
          <a:off x="3535200" y="120960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6</xdr:col>
      <xdr:colOff>255600</xdr:colOff>
      <xdr:row>6</xdr:row>
      <xdr:rowOff>66600</xdr:rowOff>
    </xdr:from>
    <xdr:to>
      <xdr:col>6</xdr:col>
      <xdr:colOff>437040</xdr:colOff>
      <xdr:row>6</xdr:row>
      <xdr:rowOff>327960</xdr:rowOff>
    </xdr:to>
    <xdr:sp>
      <xdr:nvSpPr>
        <xdr:cNvPr id="4" name="TextBox 5"/>
        <xdr:cNvSpPr/>
      </xdr:nvSpPr>
      <xdr:spPr>
        <a:xfrm>
          <a:off x="3535200" y="120960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6</xdr:row>
      <xdr:rowOff>66600</xdr:rowOff>
    </xdr:from>
    <xdr:to>
      <xdr:col>5</xdr:col>
      <xdr:colOff>181440</xdr:colOff>
      <xdr:row>6</xdr:row>
      <xdr:rowOff>327960</xdr:rowOff>
    </xdr:to>
    <xdr:sp>
      <xdr:nvSpPr>
        <xdr:cNvPr id="5" name="TextBox 6"/>
        <xdr:cNvSpPr/>
      </xdr:nvSpPr>
      <xdr:spPr>
        <a:xfrm>
          <a:off x="2668320" y="120960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6</xdr:row>
      <xdr:rowOff>66600</xdr:rowOff>
    </xdr:from>
    <xdr:to>
      <xdr:col>5</xdr:col>
      <xdr:colOff>181440</xdr:colOff>
      <xdr:row>6</xdr:row>
      <xdr:rowOff>327960</xdr:rowOff>
    </xdr:to>
    <xdr:sp>
      <xdr:nvSpPr>
        <xdr:cNvPr id="6" name="TextBox 7"/>
        <xdr:cNvSpPr/>
      </xdr:nvSpPr>
      <xdr:spPr>
        <a:xfrm>
          <a:off x="2668320" y="120960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6</xdr:row>
      <xdr:rowOff>66600</xdr:rowOff>
    </xdr:from>
    <xdr:to>
      <xdr:col>5</xdr:col>
      <xdr:colOff>181440</xdr:colOff>
      <xdr:row>6</xdr:row>
      <xdr:rowOff>327960</xdr:rowOff>
    </xdr:to>
    <xdr:sp>
      <xdr:nvSpPr>
        <xdr:cNvPr id="7" name="TextBox 8"/>
        <xdr:cNvSpPr/>
      </xdr:nvSpPr>
      <xdr:spPr>
        <a:xfrm>
          <a:off x="2668320" y="120960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6</xdr:col>
      <xdr:colOff>0</xdr:colOff>
      <xdr:row>6</xdr:row>
      <xdr:rowOff>504720</xdr:rowOff>
    </xdr:from>
    <xdr:to>
      <xdr:col>6</xdr:col>
      <xdr:colOff>181440</xdr:colOff>
      <xdr:row>6</xdr:row>
      <xdr:rowOff>766080</xdr:rowOff>
    </xdr:to>
    <xdr:sp>
      <xdr:nvSpPr>
        <xdr:cNvPr id="8" name="TextBox 9"/>
        <xdr:cNvSpPr/>
      </xdr:nvSpPr>
      <xdr:spPr>
        <a:xfrm>
          <a:off x="3279600" y="164772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6</xdr:col>
      <xdr:colOff>0</xdr:colOff>
      <xdr:row>6</xdr:row>
      <xdr:rowOff>504720</xdr:rowOff>
    </xdr:from>
    <xdr:to>
      <xdr:col>6</xdr:col>
      <xdr:colOff>181440</xdr:colOff>
      <xdr:row>6</xdr:row>
      <xdr:rowOff>766080</xdr:rowOff>
    </xdr:to>
    <xdr:sp>
      <xdr:nvSpPr>
        <xdr:cNvPr id="9" name="TextBox 10"/>
        <xdr:cNvSpPr/>
      </xdr:nvSpPr>
      <xdr:spPr>
        <a:xfrm>
          <a:off x="3279600" y="164772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13</xdr:col>
      <xdr:colOff>0</xdr:colOff>
      <xdr:row>6</xdr:row>
      <xdr:rowOff>504720</xdr:rowOff>
    </xdr:from>
    <xdr:to>
      <xdr:col>13</xdr:col>
      <xdr:colOff>181440</xdr:colOff>
      <xdr:row>6</xdr:row>
      <xdr:rowOff>766080</xdr:rowOff>
    </xdr:to>
    <xdr:sp>
      <xdr:nvSpPr>
        <xdr:cNvPr id="10" name="TextBox 11"/>
        <xdr:cNvSpPr/>
      </xdr:nvSpPr>
      <xdr:spPr>
        <a:xfrm>
          <a:off x="9351000" y="164772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13</xdr:col>
      <xdr:colOff>0</xdr:colOff>
      <xdr:row>6</xdr:row>
      <xdr:rowOff>504720</xdr:rowOff>
    </xdr:from>
    <xdr:to>
      <xdr:col>13</xdr:col>
      <xdr:colOff>181440</xdr:colOff>
      <xdr:row>6</xdr:row>
      <xdr:rowOff>766080</xdr:rowOff>
    </xdr:to>
    <xdr:sp>
      <xdr:nvSpPr>
        <xdr:cNvPr id="11" name="TextBox 12"/>
        <xdr:cNvSpPr/>
      </xdr:nvSpPr>
      <xdr:spPr>
        <a:xfrm>
          <a:off x="9351000" y="164772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13</xdr:col>
      <xdr:colOff>0</xdr:colOff>
      <xdr:row>6</xdr:row>
      <xdr:rowOff>69480</xdr:rowOff>
    </xdr:from>
    <xdr:to>
      <xdr:col>13</xdr:col>
      <xdr:colOff>181440</xdr:colOff>
      <xdr:row>6</xdr:row>
      <xdr:rowOff>330840</xdr:rowOff>
    </xdr:to>
    <xdr:sp>
      <xdr:nvSpPr>
        <xdr:cNvPr id="12" name="TextBox 13"/>
        <xdr:cNvSpPr/>
      </xdr:nvSpPr>
      <xdr:spPr>
        <a:xfrm>
          <a:off x="9351000" y="121248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7</xdr:col>
      <xdr:colOff>222120</xdr:colOff>
      <xdr:row>6</xdr:row>
      <xdr:rowOff>714240</xdr:rowOff>
    </xdr:from>
    <xdr:to>
      <xdr:col>7</xdr:col>
      <xdr:colOff>403560</xdr:colOff>
      <xdr:row>6</xdr:row>
      <xdr:rowOff>975600</xdr:rowOff>
    </xdr:to>
    <xdr:sp>
      <xdr:nvSpPr>
        <xdr:cNvPr id="13" name="TextBox 14"/>
        <xdr:cNvSpPr/>
      </xdr:nvSpPr>
      <xdr:spPr>
        <a:xfrm>
          <a:off x="4146480" y="185724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7</xdr:col>
      <xdr:colOff>222120</xdr:colOff>
      <xdr:row>6</xdr:row>
      <xdr:rowOff>714240</xdr:rowOff>
    </xdr:from>
    <xdr:to>
      <xdr:col>7</xdr:col>
      <xdr:colOff>403560</xdr:colOff>
      <xdr:row>6</xdr:row>
      <xdr:rowOff>975600</xdr:rowOff>
    </xdr:to>
    <xdr:sp>
      <xdr:nvSpPr>
        <xdr:cNvPr id="14" name="TextBox 15"/>
        <xdr:cNvSpPr/>
      </xdr:nvSpPr>
      <xdr:spPr>
        <a:xfrm>
          <a:off x="4146480" y="185724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6</xdr:col>
      <xdr:colOff>255600</xdr:colOff>
      <xdr:row>6</xdr:row>
      <xdr:rowOff>714240</xdr:rowOff>
    </xdr:from>
    <xdr:to>
      <xdr:col>6</xdr:col>
      <xdr:colOff>437040</xdr:colOff>
      <xdr:row>6</xdr:row>
      <xdr:rowOff>975600</xdr:rowOff>
    </xdr:to>
    <xdr:sp>
      <xdr:nvSpPr>
        <xdr:cNvPr id="15" name="TextBox 16"/>
        <xdr:cNvSpPr/>
      </xdr:nvSpPr>
      <xdr:spPr>
        <a:xfrm>
          <a:off x="3535200" y="185724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6</xdr:col>
      <xdr:colOff>255600</xdr:colOff>
      <xdr:row>6</xdr:row>
      <xdr:rowOff>714240</xdr:rowOff>
    </xdr:from>
    <xdr:to>
      <xdr:col>6</xdr:col>
      <xdr:colOff>437040</xdr:colOff>
      <xdr:row>6</xdr:row>
      <xdr:rowOff>975600</xdr:rowOff>
    </xdr:to>
    <xdr:sp>
      <xdr:nvSpPr>
        <xdr:cNvPr id="16" name="TextBox 17"/>
        <xdr:cNvSpPr/>
      </xdr:nvSpPr>
      <xdr:spPr>
        <a:xfrm>
          <a:off x="3535200" y="185724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6</xdr:col>
      <xdr:colOff>255600</xdr:colOff>
      <xdr:row>6</xdr:row>
      <xdr:rowOff>714240</xdr:rowOff>
    </xdr:from>
    <xdr:to>
      <xdr:col>6</xdr:col>
      <xdr:colOff>437040</xdr:colOff>
      <xdr:row>6</xdr:row>
      <xdr:rowOff>975600</xdr:rowOff>
    </xdr:to>
    <xdr:sp>
      <xdr:nvSpPr>
        <xdr:cNvPr id="17" name="TextBox 18"/>
        <xdr:cNvSpPr/>
      </xdr:nvSpPr>
      <xdr:spPr>
        <a:xfrm>
          <a:off x="3535200" y="185724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13</xdr:col>
      <xdr:colOff>0</xdr:colOff>
      <xdr:row>6</xdr:row>
      <xdr:rowOff>504720</xdr:rowOff>
    </xdr:from>
    <xdr:to>
      <xdr:col>13</xdr:col>
      <xdr:colOff>181440</xdr:colOff>
      <xdr:row>6</xdr:row>
      <xdr:rowOff>766080</xdr:rowOff>
    </xdr:to>
    <xdr:sp>
      <xdr:nvSpPr>
        <xdr:cNvPr id="18" name="TextBox 19"/>
        <xdr:cNvSpPr/>
      </xdr:nvSpPr>
      <xdr:spPr>
        <a:xfrm>
          <a:off x="9351000" y="164772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13</xdr:col>
      <xdr:colOff>0</xdr:colOff>
      <xdr:row>6</xdr:row>
      <xdr:rowOff>504720</xdr:rowOff>
    </xdr:from>
    <xdr:to>
      <xdr:col>13</xdr:col>
      <xdr:colOff>181440</xdr:colOff>
      <xdr:row>6</xdr:row>
      <xdr:rowOff>766080</xdr:rowOff>
    </xdr:to>
    <xdr:sp>
      <xdr:nvSpPr>
        <xdr:cNvPr id="19" name="TextBox 20"/>
        <xdr:cNvSpPr/>
      </xdr:nvSpPr>
      <xdr:spPr>
        <a:xfrm>
          <a:off x="9351000" y="164772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13</xdr:col>
      <xdr:colOff>0</xdr:colOff>
      <xdr:row>6</xdr:row>
      <xdr:rowOff>504720</xdr:rowOff>
    </xdr:from>
    <xdr:to>
      <xdr:col>13</xdr:col>
      <xdr:colOff>181440</xdr:colOff>
      <xdr:row>6</xdr:row>
      <xdr:rowOff>766080</xdr:rowOff>
    </xdr:to>
    <xdr:sp>
      <xdr:nvSpPr>
        <xdr:cNvPr id="20" name="TextBox 21"/>
        <xdr:cNvSpPr/>
      </xdr:nvSpPr>
      <xdr:spPr>
        <a:xfrm>
          <a:off x="9351000" y="164772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13</xdr:col>
      <xdr:colOff>0</xdr:colOff>
      <xdr:row>6</xdr:row>
      <xdr:rowOff>504720</xdr:rowOff>
    </xdr:from>
    <xdr:to>
      <xdr:col>13</xdr:col>
      <xdr:colOff>181440</xdr:colOff>
      <xdr:row>6</xdr:row>
      <xdr:rowOff>766080</xdr:rowOff>
    </xdr:to>
    <xdr:sp>
      <xdr:nvSpPr>
        <xdr:cNvPr id="21" name="TextBox 22"/>
        <xdr:cNvSpPr/>
      </xdr:nvSpPr>
      <xdr:spPr>
        <a:xfrm>
          <a:off x="9351000" y="164772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18</xdr:col>
      <xdr:colOff>0</xdr:colOff>
      <xdr:row>6</xdr:row>
      <xdr:rowOff>504720</xdr:rowOff>
    </xdr:from>
    <xdr:to>
      <xdr:col>18</xdr:col>
      <xdr:colOff>181440</xdr:colOff>
      <xdr:row>6</xdr:row>
      <xdr:rowOff>766080</xdr:rowOff>
    </xdr:to>
    <xdr:sp>
      <xdr:nvSpPr>
        <xdr:cNvPr id="22" name="TextBox 23"/>
        <xdr:cNvSpPr/>
      </xdr:nvSpPr>
      <xdr:spPr>
        <a:xfrm>
          <a:off x="14855760" y="164772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18</xdr:col>
      <xdr:colOff>0</xdr:colOff>
      <xdr:row>6</xdr:row>
      <xdr:rowOff>504720</xdr:rowOff>
    </xdr:from>
    <xdr:to>
      <xdr:col>18</xdr:col>
      <xdr:colOff>181440</xdr:colOff>
      <xdr:row>6</xdr:row>
      <xdr:rowOff>766080</xdr:rowOff>
    </xdr:to>
    <xdr:sp>
      <xdr:nvSpPr>
        <xdr:cNvPr id="23" name="TextBox 24"/>
        <xdr:cNvSpPr/>
      </xdr:nvSpPr>
      <xdr:spPr>
        <a:xfrm>
          <a:off x="14855760" y="164772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18</xdr:col>
      <xdr:colOff>0</xdr:colOff>
      <xdr:row>6</xdr:row>
      <xdr:rowOff>66600</xdr:rowOff>
    </xdr:from>
    <xdr:to>
      <xdr:col>18</xdr:col>
      <xdr:colOff>181440</xdr:colOff>
      <xdr:row>6</xdr:row>
      <xdr:rowOff>327960</xdr:rowOff>
    </xdr:to>
    <xdr:sp>
      <xdr:nvSpPr>
        <xdr:cNvPr id="24" name="TextBox 25"/>
        <xdr:cNvSpPr/>
      </xdr:nvSpPr>
      <xdr:spPr>
        <a:xfrm>
          <a:off x="14855760" y="120960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18</xdr:col>
      <xdr:colOff>0</xdr:colOff>
      <xdr:row>6</xdr:row>
      <xdr:rowOff>66600</xdr:rowOff>
    </xdr:from>
    <xdr:to>
      <xdr:col>18</xdr:col>
      <xdr:colOff>181440</xdr:colOff>
      <xdr:row>6</xdr:row>
      <xdr:rowOff>327960</xdr:rowOff>
    </xdr:to>
    <xdr:sp>
      <xdr:nvSpPr>
        <xdr:cNvPr id="25" name="TextBox 26"/>
        <xdr:cNvSpPr/>
      </xdr:nvSpPr>
      <xdr:spPr>
        <a:xfrm>
          <a:off x="14855760" y="120960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18</xdr:col>
      <xdr:colOff>0</xdr:colOff>
      <xdr:row>6</xdr:row>
      <xdr:rowOff>66600</xdr:rowOff>
    </xdr:from>
    <xdr:to>
      <xdr:col>18</xdr:col>
      <xdr:colOff>181440</xdr:colOff>
      <xdr:row>6</xdr:row>
      <xdr:rowOff>327960</xdr:rowOff>
    </xdr:to>
    <xdr:sp>
      <xdr:nvSpPr>
        <xdr:cNvPr id="26" name="TextBox 27"/>
        <xdr:cNvSpPr/>
      </xdr:nvSpPr>
      <xdr:spPr>
        <a:xfrm>
          <a:off x="14855760" y="120960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18</xdr:col>
      <xdr:colOff>0</xdr:colOff>
      <xdr:row>6</xdr:row>
      <xdr:rowOff>66600</xdr:rowOff>
    </xdr:from>
    <xdr:to>
      <xdr:col>18</xdr:col>
      <xdr:colOff>181440</xdr:colOff>
      <xdr:row>6</xdr:row>
      <xdr:rowOff>327960</xdr:rowOff>
    </xdr:to>
    <xdr:sp>
      <xdr:nvSpPr>
        <xdr:cNvPr id="27" name="TextBox 28"/>
        <xdr:cNvSpPr/>
      </xdr:nvSpPr>
      <xdr:spPr>
        <a:xfrm>
          <a:off x="14855760" y="120960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18</xdr:col>
      <xdr:colOff>0</xdr:colOff>
      <xdr:row>6</xdr:row>
      <xdr:rowOff>66600</xdr:rowOff>
    </xdr:from>
    <xdr:to>
      <xdr:col>18</xdr:col>
      <xdr:colOff>181440</xdr:colOff>
      <xdr:row>6</xdr:row>
      <xdr:rowOff>327960</xdr:rowOff>
    </xdr:to>
    <xdr:sp>
      <xdr:nvSpPr>
        <xdr:cNvPr id="28" name="TextBox 29"/>
        <xdr:cNvSpPr/>
      </xdr:nvSpPr>
      <xdr:spPr>
        <a:xfrm>
          <a:off x="14855760" y="120960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18</xdr:col>
      <xdr:colOff>0</xdr:colOff>
      <xdr:row>6</xdr:row>
      <xdr:rowOff>66600</xdr:rowOff>
    </xdr:from>
    <xdr:to>
      <xdr:col>18</xdr:col>
      <xdr:colOff>181440</xdr:colOff>
      <xdr:row>6</xdr:row>
      <xdr:rowOff>327960</xdr:rowOff>
    </xdr:to>
    <xdr:sp>
      <xdr:nvSpPr>
        <xdr:cNvPr id="29" name="TextBox 30"/>
        <xdr:cNvSpPr/>
      </xdr:nvSpPr>
      <xdr:spPr>
        <a:xfrm>
          <a:off x="14855760" y="120960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18</xdr:col>
      <xdr:colOff>0</xdr:colOff>
      <xdr:row>6</xdr:row>
      <xdr:rowOff>504720</xdr:rowOff>
    </xdr:from>
    <xdr:to>
      <xdr:col>18</xdr:col>
      <xdr:colOff>181440</xdr:colOff>
      <xdr:row>6</xdr:row>
      <xdr:rowOff>766080</xdr:rowOff>
    </xdr:to>
    <xdr:sp>
      <xdr:nvSpPr>
        <xdr:cNvPr id="30" name="TextBox 31"/>
        <xdr:cNvSpPr/>
      </xdr:nvSpPr>
      <xdr:spPr>
        <a:xfrm>
          <a:off x="14855760" y="164772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18</xdr:col>
      <xdr:colOff>0</xdr:colOff>
      <xdr:row>6</xdr:row>
      <xdr:rowOff>504720</xdr:rowOff>
    </xdr:from>
    <xdr:to>
      <xdr:col>18</xdr:col>
      <xdr:colOff>181440</xdr:colOff>
      <xdr:row>6</xdr:row>
      <xdr:rowOff>766080</xdr:rowOff>
    </xdr:to>
    <xdr:sp>
      <xdr:nvSpPr>
        <xdr:cNvPr id="31" name="TextBox 32"/>
        <xdr:cNvSpPr/>
      </xdr:nvSpPr>
      <xdr:spPr>
        <a:xfrm>
          <a:off x="14855760" y="164772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18</xdr:col>
      <xdr:colOff>0</xdr:colOff>
      <xdr:row>6</xdr:row>
      <xdr:rowOff>714240</xdr:rowOff>
    </xdr:from>
    <xdr:to>
      <xdr:col>18</xdr:col>
      <xdr:colOff>181440</xdr:colOff>
      <xdr:row>6</xdr:row>
      <xdr:rowOff>975600</xdr:rowOff>
    </xdr:to>
    <xdr:sp>
      <xdr:nvSpPr>
        <xdr:cNvPr id="32" name="TextBox 33"/>
        <xdr:cNvSpPr/>
      </xdr:nvSpPr>
      <xdr:spPr>
        <a:xfrm>
          <a:off x="14855760" y="185724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18</xdr:col>
      <xdr:colOff>0</xdr:colOff>
      <xdr:row>6</xdr:row>
      <xdr:rowOff>714240</xdr:rowOff>
    </xdr:from>
    <xdr:to>
      <xdr:col>18</xdr:col>
      <xdr:colOff>181440</xdr:colOff>
      <xdr:row>6</xdr:row>
      <xdr:rowOff>975600</xdr:rowOff>
    </xdr:to>
    <xdr:sp>
      <xdr:nvSpPr>
        <xdr:cNvPr id="33" name="TextBox 34"/>
        <xdr:cNvSpPr/>
      </xdr:nvSpPr>
      <xdr:spPr>
        <a:xfrm>
          <a:off x="14855760" y="185724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18</xdr:col>
      <xdr:colOff>0</xdr:colOff>
      <xdr:row>6</xdr:row>
      <xdr:rowOff>714240</xdr:rowOff>
    </xdr:from>
    <xdr:to>
      <xdr:col>18</xdr:col>
      <xdr:colOff>181440</xdr:colOff>
      <xdr:row>6</xdr:row>
      <xdr:rowOff>975600</xdr:rowOff>
    </xdr:to>
    <xdr:sp>
      <xdr:nvSpPr>
        <xdr:cNvPr id="34" name="TextBox 35"/>
        <xdr:cNvSpPr/>
      </xdr:nvSpPr>
      <xdr:spPr>
        <a:xfrm>
          <a:off x="14855760" y="185724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6</xdr:col>
      <xdr:colOff>255600</xdr:colOff>
      <xdr:row>6</xdr:row>
      <xdr:rowOff>714240</xdr:rowOff>
    </xdr:from>
    <xdr:to>
      <xdr:col>6</xdr:col>
      <xdr:colOff>437040</xdr:colOff>
      <xdr:row>6</xdr:row>
      <xdr:rowOff>975600</xdr:rowOff>
    </xdr:to>
    <xdr:sp>
      <xdr:nvSpPr>
        <xdr:cNvPr id="35" name="TextBox 36"/>
        <xdr:cNvSpPr/>
      </xdr:nvSpPr>
      <xdr:spPr>
        <a:xfrm>
          <a:off x="3535200" y="185724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6</xdr:col>
      <xdr:colOff>255600</xdr:colOff>
      <xdr:row>6</xdr:row>
      <xdr:rowOff>714240</xdr:rowOff>
    </xdr:from>
    <xdr:to>
      <xdr:col>6</xdr:col>
      <xdr:colOff>437040</xdr:colOff>
      <xdr:row>6</xdr:row>
      <xdr:rowOff>975600</xdr:rowOff>
    </xdr:to>
    <xdr:sp>
      <xdr:nvSpPr>
        <xdr:cNvPr id="36" name="TextBox 37"/>
        <xdr:cNvSpPr/>
      </xdr:nvSpPr>
      <xdr:spPr>
        <a:xfrm>
          <a:off x="3535200" y="185724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6</xdr:col>
      <xdr:colOff>255600</xdr:colOff>
      <xdr:row>6</xdr:row>
      <xdr:rowOff>714240</xdr:rowOff>
    </xdr:from>
    <xdr:to>
      <xdr:col>6</xdr:col>
      <xdr:colOff>437040</xdr:colOff>
      <xdr:row>6</xdr:row>
      <xdr:rowOff>975600</xdr:rowOff>
    </xdr:to>
    <xdr:sp>
      <xdr:nvSpPr>
        <xdr:cNvPr id="37" name="TextBox 38"/>
        <xdr:cNvSpPr/>
      </xdr:nvSpPr>
      <xdr:spPr>
        <a:xfrm>
          <a:off x="3535200" y="185724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12</xdr:col>
      <xdr:colOff>0</xdr:colOff>
      <xdr:row>10</xdr:row>
      <xdr:rowOff>66600</xdr:rowOff>
    </xdr:from>
    <xdr:to>
      <xdr:col>13</xdr:col>
      <xdr:colOff>216000</xdr:colOff>
      <xdr:row>10</xdr:row>
      <xdr:rowOff>66600</xdr:rowOff>
    </xdr:to>
    <xdr:pic>
      <xdr:nvPicPr>
        <xdr:cNvPr id="38" name="Рисунок 39" descr=""/>
        <xdr:cNvPicPr/>
      </xdr:nvPicPr>
      <xdr:blipFill>
        <a:blip r:embed="rId1"/>
        <a:stretch/>
      </xdr:blipFill>
      <xdr:spPr>
        <a:xfrm>
          <a:off x="8575560" y="3814920"/>
          <a:ext cx="99144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152280</xdr:colOff>
      <xdr:row>10</xdr:row>
      <xdr:rowOff>66600</xdr:rowOff>
    </xdr:from>
    <xdr:to>
      <xdr:col>13</xdr:col>
      <xdr:colOff>682560</xdr:colOff>
      <xdr:row>10</xdr:row>
      <xdr:rowOff>66600</xdr:rowOff>
    </xdr:to>
    <xdr:pic>
      <xdr:nvPicPr>
        <xdr:cNvPr id="39" name="Рисунок 40" descr=""/>
        <xdr:cNvPicPr/>
      </xdr:nvPicPr>
      <xdr:blipFill>
        <a:blip r:embed="rId2"/>
        <a:stretch/>
      </xdr:blipFill>
      <xdr:spPr>
        <a:xfrm>
          <a:off x="9503280" y="3814920"/>
          <a:ext cx="53028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115200</xdr:colOff>
      <xdr:row>8</xdr:row>
      <xdr:rowOff>0</xdr:rowOff>
    </xdr:from>
    <xdr:to>
      <xdr:col>9</xdr:col>
      <xdr:colOff>298440</xdr:colOff>
      <xdr:row>8</xdr:row>
      <xdr:rowOff>263160</xdr:rowOff>
    </xdr:to>
    <xdr:sp>
      <xdr:nvSpPr>
        <xdr:cNvPr id="40" name="TextBox 313"/>
        <xdr:cNvSpPr/>
      </xdr:nvSpPr>
      <xdr:spPr>
        <a:xfrm>
          <a:off x="5882400" y="2801160"/>
          <a:ext cx="183240" cy="2631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6</xdr:row>
      <xdr:rowOff>504720</xdr:rowOff>
    </xdr:from>
    <xdr:to>
      <xdr:col>6</xdr:col>
      <xdr:colOff>181440</xdr:colOff>
      <xdr:row>6</xdr:row>
      <xdr:rowOff>766080</xdr:rowOff>
    </xdr:to>
    <xdr:sp>
      <xdr:nvSpPr>
        <xdr:cNvPr id="41" name="TextBox 1"/>
        <xdr:cNvSpPr/>
      </xdr:nvSpPr>
      <xdr:spPr>
        <a:xfrm>
          <a:off x="3813840" y="164772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6</xdr:col>
      <xdr:colOff>0</xdr:colOff>
      <xdr:row>6</xdr:row>
      <xdr:rowOff>504720</xdr:rowOff>
    </xdr:from>
    <xdr:to>
      <xdr:col>6</xdr:col>
      <xdr:colOff>181440</xdr:colOff>
      <xdr:row>6</xdr:row>
      <xdr:rowOff>766080</xdr:rowOff>
    </xdr:to>
    <xdr:sp>
      <xdr:nvSpPr>
        <xdr:cNvPr id="42" name="TextBox 2"/>
        <xdr:cNvSpPr/>
      </xdr:nvSpPr>
      <xdr:spPr>
        <a:xfrm>
          <a:off x="3813840" y="164772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6</xdr:col>
      <xdr:colOff>0</xdr:colOff>
      <xdr:row>6</xdr:row>
      <xdr:rowOff>66600</xdr:rowOff>
    </xdr:from>
    <xdr:to>
      <xdr:col>6</xdr:col>
      <xdr:colOff>181440</xdr:colOff>
      <xdr:row>6</xdr:row>
      <xdr:rowOff>327960</xdr:rowOff>
    </xdr:to>
    <xdr:sp>
      <xdr:nvSpPr>
        <xdr:cNvPr id="43" name="TextBox 3"/>
        <xdr:cNvSpPr/>
      </xdr:nvSpPr>
      <xdr:spPr>
        <a:xfrm>
          <a:off x="3813840" y="120960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6</xdr:col>
      <xdr:colOff>255240</xdr:colOff>
      <xdr:row>6</xdr:row>
      <xdr:rowOff>66600</xdr:rowOff>
    </xdr:from>
    <xdr:to>
      <xdr:col>6</xdr:col>
      <xdr:colOff>436680</xdr:colOff>
      <xdr:row>6</xdr:row>
      <xdr:rowOff>327960</xdr:rowOff>
    </xdr:to>
    <xdr:sp>
      <xdr:nvSpPr>
        <xdr:cNvPr id="44" name="TextBox 4"/>
        <xdr:cNvSpPr/>
      </xdr:nvSpPr>
      <xdr:spPr>
        <a:xfrm>
          <a:off x="4069080" y="120960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6</xdr:col>
      <xdr:colOff>255240</xdr:colOff>
      <xdr:row>6</xdr:row>
      <xdr:rowOff>66600</xdr:rowOff>
    </xdr:from>
    <xdr:to>
      <xdr:col>6</xdr:col>
      <xdr:colOff>436680</xdr:colOff>
      <xdr:row>6</xdr:row>
      <xdr:rowOff>327960</xdr:rowOff>
    </xdr:to>
    <xdr:sp>
      <xdr:nvSpPr>
        <xdr:cNvPr id="45" name="TextBox 5"/>
        <xdr:cNvSpPr/>
      </xdr:nvSpPr>
      <xdr:spPr>
        <a:xfrm>
          <a:off x="4069080" y="120960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6</xdr:row>
      <xdr:rowOff>66600</xdr:rowOff>
    </xdr:from>
    <xdr:to>
      <xdr:col>5</xdr:col>
      <xdr:colOff>181440</xdr:colOff>
      <xdr:row>6</xdr:row>
      <xdr:rowOff>327960</xdr:rowOff>
    </xdr:to>
    <xdr:sp>
      <xdr:nvSpPr>
        <xdr:cNvPr id="46" name="TextBox 6"/>
        <xdr:cNvSpPr/>
      </xdr:nvSpPr>
      <xdr:spPr>
        <a:xfrm>
          <a:off x="3202200" y="120960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6</xdr:row>
      <xdr:rowOff>66600</xdr:rowOff>
    </xdr:from>
    <xdr:to>
      <xdr:col>5</xdr:col>
      <xdr:colOff>181440</xdr:colOff>
      <xdr:row>6</xdr:row>
      <xdr:rowOff>327960</xdr:rowOff>
    </xdr:to>
    <xdr:sp>
      <xdr:nvSpPr>
        <xdr:cNvPr id="47" name="TextBox 7"/>
        <xdr:cNvSpPr/>
      </xdr:nvSpPr>
      <xdr:spPr>
        <a:xfrm>
          <a:off x="3202200" y="120960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0</xdr:colOff>
      <xdr:row>6</xdr:row>
      <xdr:rowOff>66600</xdr:rowOff>
    </xdr:from>
    <xdr:to>
      <xdr:col>5</xdr:col>
      <xdr:colOff>181440</xdr:colOff>
      <xdr:row>6</xdr:row>
      <xdr:rowOff>327960</xdr:rowOff>
    </xdr:to>
    <xdr:sp>
      <xdr:nvSpPr>
        <xdr:cNvPr id="48" name="TextBox 8"/>
        <xdr:cNvSpPr/>
      </xdr:nvSpPr>
      <xdr:spPr>
        <a:xfrm>
          <a:off x="3202200" y="120960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6</xdr:col>
      <xdr:colOff>0</xdr:colOff>
      <xdr:row>6</xdr:row>
      <xdr:rowOff>504720</xdr:rowOff>
    </xdr:from>
    <xdr:to>
      <xdr:col>6</xdr:col>
      <xdr:colOff>181440</xdr:colOff>
      <xdr:row>6</xdr:row>
      <xdr:rowOff>766080</xdr:rowOff>
    </xdr:to>
    <xdr:sp>
      <xdr:nvSpPr>
        <xdr:cNvPr id="49" name="TextBox 9"/>
        <xdr:cNvSpPr/>
      </xdr:nvSpPr>
      <xdr:spPr>
        <a:xfrm>
          <a:off x="3813840" y="164772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6</xdr:col>
      <xdr:colOff>0</xdr:colOff>
      <xdr:row>6</xdr:row>
      <xdr:rowOff>504720</xdr:rowOff>
    </xdr:from>
    <xdr:to>
      <xdr:col>6</xdr:col>
      <xdr:colOff>181440</xdr:colOff>
      <xdr:row>6</xdr:row>
      <xdr:rowOff>766080</xdr:rowOff>
    </xdr:to>
    <xdr:sp>
      <xdr:nvSpPr>
        <xdr:cNvPr id="50" name="TextBox 10"/>
        <xdr:cNvSpPr/>
      </xdr:nvSpPr>
      <xdr:spPr>
        <a:xfrm>
          <a:off x="3813840" y="164772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15</xdr:col>
      <xdr:colOff>0</xdr:colOff>
      <xdr:row>6</xdr:row>
      <xdr:rowOff>504720</xdr:rowOff>
    </xdr:from>
    <xdr:to>
      <xdr:col>15</xdr:col>
      <xdr:colOff>181440</xdr:colOff>
      <xdr:row>6</xdr:row>
      <xdr:rowOff>766080</xdr:rowOff>
    </xdr:to>
    <xdr:sp>
      <xdr:nvSpPr>
        <xdr:cNvPr id="51" name="TextBox 11"/>
        <xdr:cNvSpPr/>
      </xdr:nvSpPr>
      <xdr:spPr>
        <a:xfrm>
          <a:off x="11163240" y="164772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15</xdr:col>
      <xdr:colOff>0</xdr:colOff>
      <xdr:row>6</xdr:row>
      <xdr:rowOff>504720</xdr:rowOff>
    </xdr:from>
    <xdr:to>
      <xdr:col>15</xdr:col>
      <xdr:colOff>181440</xdr:colOff>
      <xdr:row>6</xdr:row>
      <xdr:rowOff>766080</xdr:rowOff>
    </xdr:to>
    <xdr:sp>
      <xdr:nvSpPr>
        <xdr:cNvPr id="52" name="TextBox 12"/>
        <xdr:cNvSpPr/>
      </xdr:nvSpPr>
      <xdr:spPr>
        <a:xfrm>
          <a:off x="11163240" y="164772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15</xdr:col>
      <xdr:colOff>0</xdr:colOff>
      <xdr:row>6</xdr:row>
      <xdr:rowOff>69480</xdr:rowOff>
    </xdr:from>
    <xdr:to>
      <xdr:col>15</xdr:col>
      <xdr:colOff>181440</xdr:colOff>
      <xdr:row>6</xdr:row>
      <xdr:rowOff>330840</xdr:rowOff>
    </xdr:to>
    <xdr:sp>
      <xdr:nvSpPr>
        <xdr:cNvPr id="53" name="TextBox 13"/>
        <xdr:cNvSpPr/>
      </xdr:nvSpPr>
      <xdr:spPr>
        <a:xfrm>
          <a:off x="11163240" y="121248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7</xdr:col>
      <xdr:colOff>222480</xdr:colOff>
      <xdr:row>6</xdr:row>
      <xdr:rowOff>714240</xdr:rowOff>
    </xdr:from>
    <xdr:to>
      <xdr:col>7</xdr:col>
      <xdr:colOff>403920</xdr:colOff>
      <xdr:row>6</xdr:row>
      <xdr:rowOff>975600</xdr:rowOff>
    </xdr:to>
    <xdr:sp>
      <xdr:nvSpPr>
        <xdr:cNvPr id="54" name="TextBox 14"/>
        <xdr:cNvSpPr/>
      </xdr:nvSpPr>
      <xdr:spPr>
        <a:xfrm>
          <a:off x="4680720" y="185724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7</xdr:col>
      <xdr:colOff>222480</xdr:colOff>
      <xdr:row>6</xdr:row>
      <xdr:rowOff>714240</xdr:rowOff>
    </xdr:from>
    <xdr:to>
      <xdr:col>7</xdr:col>
      <xdr:colOff>403920</xdr:colOff>
      <xdr:row>6</xdr:row>
      <xdr:rowOff>975600</xdr:rowOff>
    </xdr:to>
    <xdr:sp>
      <xdr:nvSpPr>
        <xdr:cNvPr id="55" name="TextBox 15"/>
        <xdr:cNvSpPr/>
      </xdr:nvSpPr>
      <xdr:spPr>
        <a:xfrm>
          <a:off x="4680720" y="185724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6</xdr:col>
      <xdr:colOff>255240</xdr:colOff>
      <xdr:row>6</xdr:row>
      <xdr:rowOff>714240</xdr:rowOff>
    </xdr:from>
    <xdr:to>
      <xdr:col>6</xdr:col>
      <xdr:colOff>436680</xdr:colOff>
      <xdr:row>6</xdr:row>
      <xdr:rowOff>975600</xdr:rowOff>
    </xdr:to>
    <xdr:sp>
      <xdr:nvSpPr>
        <xdr:cNvPr id="56" name="TextBox 16"/>
        <xdr:cNvSpPr/>
      </xdr:nvSpPr>
      <xdr:spPr>
        <a:xfrm>
          <a:off x="4069080" y="185724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6</xdr:col>
      <xdr:colOff>255240</xdr:colOff>
      <xdr:row>6</xdr:row>
      <xdr:rowOff>714240</xdr:rowOff>
    </xdr:from>
    <xdr:to>
      <xdr:col>6</xdr:col>
      <xdr:colOff>436680</xdr:colOff>
      <xdr:row>6</xdr:row>
      <xdr:rowOff>975600</xdr:rowOff>
    </xdr:to>
    <xdr:sp>
      <xdr:nvSpPr>
        <xdr:cNvPr id="57" name="TextBox 17"/>
        <xdr:cNvSpPr/>
      </xdr:nvSpPr>
      <xdr:spPr>
        <a:xfrm>
          <a:off x="4069080" y="185724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6</xdr:col>
      <xdr:colOff>255240</xdr:colOff>
      <xdr:row>6</xdr:row>
      <xdr:rowOff>714240</xdr:rowOff>
    </xdr:from>
    <xdr:to>
      <xdr:col>6</xdr:col>
      <xdr:colOff>436680</xdr:colOff>
      <xdr:row>6</xdr:row>
      <xdr:rowOff>975600</xdr:rowOff>
    </xdr:to>
    <xdr:sp>
      <xdr:nvSpPr>
        <xdr:cNvPr id="58" name="TextBox 18"/>
        <xdr:cNvSpPr/>
      </xdr:nvSpPr>
      <xdr:spPr>
        <a:xfrm>
          <a:off x="4069080" y="185724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15</xdr:col>
      <xdr:colOff>0</xdr:colOff>
      <xdr:row>6</xdr:row>
      <xdr:rowOff>504720</xdr:rowOff>
    </xdr:from>
    <xdr:to>
      <xdr:col>15</xdr:col>
      <xdr:colOff>181440</xdr:colOff>
      <xdr:row>6</xdr:row>
      <xdr:rowOff>766080</xdr:rowOff>
    </xdr:to>
    <xdr:sp>
      <xdr:nvSpPr>
        <xdr:cNvPr id="59" name="TextBox 19"/>
        <xdr:cNvSpPr/>
      </xdr:nvSpPr>
      <xdr:spPr>
        <a:xfrm>
          <a:off x="11163240" y="164772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15</xdr:col>
      <xdr:colOff>0</xdr:colOff>
      <xdr:row>6</xdr:row>
      <xdr:rowOff>504720</xdr:rowOff>
    </xdr:from>
    <xdr:to>
      <xdr:col>15</xdr:col>
      <xdr:colOff>181440</xdr:colOff>
      <xdr:row>6</xdr:row>
      <xdr:rowOff>766080</xdr:rowOff>
    </xdr:to>
    <xdr:sp>
      <xdr:nvSpPr>
        <xdr:cNvPr id="60" name="TextBox 20"/>
        <xdr:cNvSpPr/>
      </xdr:nvSpPr>
      <xdr:spPr>
        <a:xfrm>
          <a:off x="11163240" y="164772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15</xdr:col>
      <xdr:colOff>0</xdr:colOff>
      <xdr:row>6</xdr:row>
      <xdr:rowOff>504720</xdr:rowOff>
    </xdr:from>
    <xdr:to>
      <xdr:col>15</xdr:col>
      <xdr:colOff>181440</xdr:colOff>
      <xdr:row>6</xdr:row>
      <xdr:rowOff>766080</xdr:rowOff>
    </xdr:to>
    <xdr:sp>
      <xdr:nvSpPr>
        <xdr:cNvPr id="61" name="TextBox 21"/>
        <xdr:cNvSpPr/>
      </xdr:nvSpPr>
      <xdr:spPr>
        <a:xfrm>
          <a:off x="11163240" y="164772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15</xdr:col>
      <xdr:colOff>0</xdr:colOff>
      <xdr:row>6</xdr:row>
      <xdr:rowOff>504720</xdr:rowOff>
    </xdr:from>
    <xdr:to>
      <xdr:col>15</xdr:col>
      <xdr:colOff>181440</xdr:colOff>
      <xdr:row>6</xdr:row>
      <xdr:rowOff>766080</xdr:rowOff>
    </xdr:to>
    <xdr:sp>
      <xdr:nvSpPr>
        <xdr:cNvPr id="62" name="TextBox 22"/>
        <xdr:cNvSpPr/>
      </xdr:nvSpPr>
      <xdr:spPr>
        <a:xfrm>
          <a:off x="11163240" y="164772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19</xdr:col>
      <xdr:colOff>0</xdr:colOff>
      <xdr:row>6</xdr:row>
      <xdr:rowOff>504720</xdr:rowOff>
    </xdr:from>
    <xdr:to>
      <xdr:col>19</xdr:col>
      <xdr:colOff>181440</xdr:colOff>
      <xdr:row>6</xdr:row>
      <xdr:rowOff>766080</xdr:rowOff>
    </xdr:to>
    <xdr:sp>
      <xdr:nvSpPr>
        <xdr:cNvPr id="63" name="TextBox 23"/>
        <xdr:cNvSpPr/>
      </xdr:nvSpPr>
      <xdr:spPr>
        <a:xfrm>
          <a:off x="14234760" y="164772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19</xdr:col>
      <xdr:colOff>0</xdr:colOff>
      <xdr:row>6</xdr:row>
      <xdr:rowOff>504720</xdr:rowOff>
    </xdr:from>
    <xdr:to>
      <xdr:col>19</xdr:col>
      <xdr:colOff>181440</xdr:colOff>
      <xdr:row>6</xdr:row>
      <xdr:rowOff>766080</xdr:rowOff>
    </xdr:to>
    <xdr:sp>
      <xdr:nvSpPr>
        <xdr:cNvPr id="64" name="TextBox 24"/>
        <xdr:cNvSpPr/>
      </xdr:nvSpPr>
      <xdr:spPr>
        <a:xfrm>
          <a:off x="14234760" y="164772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19</xdr:col>
      <xdr:colOff>0</xdr:colOff>
      <xdr:row>6</xdr:row>
      <xdr:rowOff>66600</xdr:rowOff>
    </xdr:from>
    <xdr:to>
      <xdr:col>19</xdr:col>
      <xdr:colOff>181440</xdr:colOff>
      <xdr:row>6</xdr:row>
      <xdr:rowOff>327960</xdr:rowOff>
    </xdr:to>
    <xdr:sp>
      <xdr:nvSpPr>
        <xdr:cNvPr id="65" name="TextBox 25"/>
        <xdr:cNvSpPr/>
      </xdr:nvSpPr>
      <xdr:spPr>
        <a:xfrm>
          <a:off x="14234760" y="120960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19</xdr:col>
      <xdr:colOff>0</xdr:colOff>
      <xdr:row>6</xdr:row>
      <xdr:rowOff>66600</xdr:rowOff>
    </xdr:from>
    <xdr:to>
      <xdr:col>19</xdr:col>
      <xdr:colOff>181440</xdr:colOff>
      <xdr:row>6</xdr:row>
      <xdr:rowOff>327960</xdr:rowOff>
    </xdr:to>
    <xdr:sp>
      <xdr:nvSpPr>
        <xdr:cNvPr id="66" name="TextBox 26"/>
        <xdr:cNvSpPr/>
      </xdr:nvSpPr>
      <xdr:spPr>
        <a:xfrm>
          <a:off x="14234760" y="120960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19</xdr:col>
      <xdr:colOff>0</xdr:colOff>
      <xdr:row>6</xdr:row>
      <xdr:rowOff>66600</xdr:rowOff>
    </xdr:from>
    <xdr:to>
      <xdr:col>19</xdr:col>
      <xdr:colOff>181440</xdr:colOff>
      <xdr:row>6</xdr:row>
      <xdr:rowOff>327960</xdr:rowOff>
    </xdr:to>
    <xdr:sp>
      <xdr:nvSpPr>
        <xdr:cNvPr id="67" name="TextBox 27"/>
        <xdr:cNvSpPr/>
      </xdr:nvSpPr>
      <xdr:spPr>
        <a:xfrm>
          <a:off x="14234760" y="120960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19</xdr:col>
      <xdr:colOff>0</xdr:colOff>
      <xdr:row>6</xdr:row>
      <xdr:rowOff>66600</xdr:rowOff>
    </xdr:from>
    <xdr:to>
      <xdr:col>19</xdr:col>
      <xdr:colOff>181440</xdr:colOff>
      <xdr:row>6</xdr:row>
      <xdr:rowOff>327960</xdr:rowOff>
    </xdr:to>
    <xdr:sp>
      <xdr:nvSpPr>
        <xdr:cNvPr id="68" name="TextBox 28"/>
        <xdr:cNvSpPr/>
      </xdr:nvSpPr>
      <xdr:spPr>
        <a:xfrm>
          <a:off x="14234760" y="120960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19</xdr:col>
      <xdr:colOff>0</xdr:colOff>
      <xdr:row>6</xdr:row>
      <xdr:rowOff>66600</xdr:rowOff>
    </xdr:from>
    <xdr:to>
      <xdr:col>19</xdr:col>
      <xdr:colOff>181440</xdr:colOff>
      <xdr:row>6</xdr:row>
      <xdr:rowOff>327960</xdr:rowOff>
    </xdr:to>
    <xdr:sp>
      <xdr:nvSpPr>
        <xdr:cNvPr id="69" name="TextBox 29"/>
        <xdr:cNvSpPr/>
      </xdr:nvSpPr>
      <xdr:spPr>
        <a:xfrm>
          <a:off x="14234760" y="120960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19</xdr:col>
      <xdr:colOff>0</xdr:colOff>
      <xdr:row>6</xdr:row>
      <xdr:rowOff>66600</xdr:rowOff>
    </xdr:from>
    <xdr:to>
      <xdr:col>19</xdr:col>
      <xdr:colOff>181440</xdr:colOff>
      <xdr:row>6</xdr:row>
      <xdr:rowOff>327960</xdr:rowOff>
    </xdr:to>
    <xdr:sp>
      <xdr:nvSpPr>
        <xdr:cNvPr id="70" name="TextBox 30"/>
        <xdr:cNvSpPr/>
      </xdr:nvSpPr>
      <xdr:spPr>
        <a:xfrm>
          <a:off x="14234760" y="120960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19</xdr:col>
      <xdr:colOff>0</xdr:colOff>
      <xdr:row>6</xdr:row>
      <xdr:rowOff>504720</xdr:rowOff>
    </xdr:from>
    <xdr:to>
      <xdr:col>19</xdr:col>
      <xdr:colOff>181440</xdr:colOff>
      <xdr:row>6</xdr:row>
      <xdr:rowOff>766080</xdr:rowOff>
    </xdr:to>
    <xdr:sp>
      <xdr:nvSpPr>
        <xdr:cNvPr id="71" name="TextBox 31"/>
        <xdr:cNvSpPr/>
      </xdr:nvSpPr>
      <xdr:spPr>
        <a:xfrm>
          <a:off x="14234760" y="164772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19</xdr:col>
      <xdr:colOff>0</xdr:colOff>
      <xdr:row>6</xdr:row>
      <xdr:rowOff>504720</xdr:rowOff>
    </xdr:from>
    <xdr:to>
      <xdr:col>19</xdr:col>
      <xdr:colOff>181440</xdr:colOff>
      <xdr:row>6</xdr:row>
      <xdr:rowOff>766080</xdr:rowOff>
    </xdr:to>
    <xdr:sp>
      <xdr:nvSpPr>
        <xdr:cNvPr id="72" name="TextBox 32"/>
        <xdr:cNvSpPr/>
      </xdr:nvSpPr>
      <xdr:spPr>
        <a:xfrm>
          <a:off x="14234760" y="164772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19</xdr:col>
      <xdr:colOff>0</xdr:colOff>
      <xdr:row>6</xdr:row>
      <xdr:rowOff>714240</xdr:rowOff>
    </xdr:from>
    <xdr:to>
      <xdr:col>19</xdr:col>
      <xdr:colOff>181440</xdr:colOff>
      <xdr:row>6</xdr:row>
      <xdr:rowOff>975600</xdr:rowOff>
    </xdr:to>
    <xdr:sp>
      <xdr:nvSpPr>
        <xdr:cNvPr id="73" name="TextBox 33"/>
        <xdr:cNvSpPr/>
      </xdr:nvSpPr>
      <xdr:spPr>
        <a:xfrm>
          <a:off x="14234760" y="185724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19</xdr:col>
      <xdr:colOff>0</xdr:colOff>
      <xdr:row>6</xdr:row>
      <xdr:rowOff>714240</xdr:rowOff>
    </xdr:from>
    <xdr:to>
      <xdr:col>19</xdr:col>
      <xdr:colOff>181440</xdr:colOff>
      <xdr:row>6</xdr:row>
      <xdr:rowOff>975600</xdr:rowOff>
    </xdr:to>
    <xdr:sp>
      <xdr:nvSpPr>
        <xdr:cNvPr id="74" name="TextBox 34"/>
        <xdr:cNvSpPr/>
      </xdr:nvSpPr>
      <xdr:spPr>
        <a:xfrm>
          <a:off x="14234760" y="185724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19</xdr:col>
      <xdr:colOff>0</xdr:colOff>
      <xdr:row>6</xdr:row>
      <xdr:rowOff>714240</xdr:rowOff>
    </xdr:from>
    <xdr:to>
      <xdr:col>19</xdr:col>
      <xdr:colOff>181440</xdr:colOff>
      <xdr:row>6</xdr:row>
      <xdr:rowOff>975600</xdr:rowOff>
    </xdr:to>
    <xdr:sp>
      <xdr:nvSpPr>
        <xdr:cNvPr id="75" name="TextBox 35"/>
        <xdr:cNvSpPr/>
      </xdr:nvSpPr>
      <xdr:spPr>
        <a:xfrm>
          <a:off x="14234760" y="185724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6</xdr:col>
      <xdr:colOff>255240</xdr:colOff>
      <xdr:row>6</xdr:row>
      <xdr:rowOff>714240</xdr:rowOff>
    </xdr:from>
    <xdr:to>
      <xdr:col>6</xdr:col>
      <xdr:colOff>436680</xdr:colOff>
      <xdr:row>6</xdr:row>
      <xdr:rowOff>975600</xdr:rowOff>
    </xdr:to>
    <xdr:sp>
      <xdr:nvSpPr>
        <xdr:cNvPr id="76" name="TextBox 36"/>
        <xdr:cNvSpPr/>
      </xdr:nvSpPr>
      <xdr:spPr>
        <a:xfrm>
          <a:off x="4069080" y="185724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6</xdr:col>
      <xdr:colOff>255240</xdr:colOff>
      <xdr:row>6</xdr:row>
      <xdr:rowOff>714240</xdr:rowOff>
    </xdr:from>
    <xdr:to>
      <xdr:col>6</xdr:col>
      <xdr:colOff>436680</xdr:colOff>
      <xdr:row>6</xdr:row>
      <xdr:rowOff>975600</xdr:rowOff>
    </xdr:to>
    <xdr:sp>
      <xdr:nvSpPr>
        <xdr:cNvPr id="77" name="TextBox 37"/>
        <xdr:cNvSpPr/>
      </xdr:nvSpPr>
      <xdr:spPr>
        <a:xfrm>
          <a:off x="4069080" y="185724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6</xdr:col>
      <xdr:colOff>255240</xdr:colOff>
      <xdr:row>6</xdr:row>
      <xdr:rowOff>714240</xdr:rowOff>
    </xdr:from>
    <xdr:to>
      <xdr:col>6</xdr:col>
      <xdr:colOff>436680</xdr:colOff>
      <xdr:row>6</xdr:row>
      <xdr:rowOff>975600</xdr:rowOff>
    </xdr:to>
    <xdr:sp>
      <xdr:nvSpPr>
        <xdr:cNvPr id="78" name="TextBox 38"/>
        <xdr:cNvSpPr/>
      </xdr:nvSpPr>
      <xdr:spPr>
        <a:xfrm>
          <a:off x="4069080" y="185724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12</xdr:col>
      <xdr:colOff>0</xdr:colOff>
      <xdr:row>13</xdr:row>
      <xdr:rowOff>66600</xdr:rowOff>
    </xdr:from>
    <xdr:to>
      <xdr:col>13</xdr:col>
      <xdr:colOff>301680</xdr:colOff>
      <xdr:row>13</xdr:row>
      <xdr:rowOff>66600</xdr:rowOff>
    </xdr:to>
    <xdr:pic>
      <xdr:nvPicPr>
        <xdr:cNvPr id="79" name="Рисунок 39" descr=""/>
        <xdr:cNvPicPr/>
      </xdr:nvPicPr>
      <xdr:blipFill>
        <a:blip r:embed="rId1"/>
        <a:stretch/>
      </xdr:blipFill>
      <xdr:spPr>
        <a:xfrm>
          <a:off x="9109800" y="6819840"/>
          <a:ext cx="98604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152280</xdr:colOff>
      <xdr:row>13</xdr:row>
      <xdr:rowOff>66600</xdr:rowOff>
    </xdr:from>
    <xdr:to>
      <xdr:col>15</xdr:col>
      <xdr:colOff>722160</xdr:colOff>
      <xdr:row>13</xdr:row>
      <xdr:rowOff>66600</xdr:rowOff>
    </xdr:to>
    <xdr:pic>
      <xdr:nvPicPr>
        <xdr:cNvPr id="80" name="Рисунок 40" descr=""/>
        <xdr:cNvPicPr/>
      </xdr:nvPicPr>
      <xdr:blipFill>
        <a:blip r:embed="rId2"/>
        <a:stretch/>
      </xdr:blipFill>
      <xdr:spPr>
        <a:xfrm>
          <a:off x="11315520" y="6819840"/>
          <a:ext cx="569880" cy="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20" activeCellId="0" sqref="K20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.14"/>
    <col collapsed="false" customWidth="true" hidden="false" outlineLevel="0" max="2" min="2" style="1" width="33.71"/>
    <col collapsed="false" customWidth="true" hidden="true" outlineLevel="0" max="3" min="3" style="1" width="12.57"/>
    <col collapsed="false" customWidth="true" hidden="true" outlineLevel="0" max="4" min="4" style="1" width="11.71"/>
    <col collapsed="false" customWidth="true" hidden="true" outlineLevel="0" max="5" min="5" style="1" width="12.86"/>
    <col collapsed="false" customWidth="true" hidden="false" outlineLevel="0" max="7" min="7" style="1" width="9.14"/>
    <col collapsed="false" customWidth="true" hidden="false" outlineLevel="0" max="8" min="8" style="1" width="13.86"/>
    <col collapsed="false" customWidth="true" hidden="false" outlineLevel="0" max="9" min="9" style="1" width="12.29"/>
    <col collapsed="false" customWidth="true" hidden="false" outlineLevel="0" max="10" min="10" style="2" width="12.71"/>
    <col collapsed="false" customWidth="true" hidden="false" outlineLevel="0" max="11" min="11" style="2" width="13.57"/>
    <col collapsed="false" customWidth="true" hidden="false" outlineLevel="0" max="12" min="12" style="1" width="13.57"/>
    <col collapsed="false" customWidth="true" hidden="false" outlineLevel="0" max="13" min="13" style="1" width="11"/>
    <col collapsed="false" customWidth="true" hidden="false" outlineLevel="0" max="14" min="14" style="1" width="11.57"/>
    <col collapsed="false" customWidth="true" hidden="false" outlineLevel="0" max="15" min="15" style="3" width="13.71"/>
    <col collapsed="false" customWidth="true" hidden="false" outlineLevel="0" max="16" min="16" style="4" width="16.84"/>
    <col collapsed="false" customWidth="true" hidden="false" outlineLevel="0" max="17" min="17" style="1" width="16.84"/>
    <col collapsed="false" customWidth="true" hidden="false" outlineLevel="0" max="18" min="18" style="1" width="19.14"/>
  </cols>
  <sheetData>
    <row r="1" customFormat="false" ht="15" hidden="false" customHeight="fals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customFormat="false" ht="15" hidden="false" customHeight="false" outlineLevel="0" collapsed="false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customFormat="false" ht="15" hidden="false" customHeight="false" outlineLevel="0" collapsed="false">
      <c r="A3" s="7" t="s">
        <v>2</v>
      </c>
      <c r="B3" s="8"/>
      <c r="C3" s="9"/>
      <c r="D3" s="9"/>
      <c r="E3" s="9"/>
      <c r="F3" s="9"/>
      <c r="G3" s="10"/>
      <c r="H3" s="11"/>
      <c r="I3" s="11"/>
      <c r="J3" s="12"/>
      <c r="K3" s="12"/>
      <c r="L3" s="8"/>
      <c r="M3" s="8"/>
    </row>
    <row r="4" customFormat="false" ht="15" hidden="false" customHeight="false" outlineLevel="0" collapsed="false">
      <c r="A4" s="7"/>
      <c r="B4" s="8"/>
      <c r="C4" s="9"/>
      <c r="D4" s="9"/>
      <c r="E4" s="9"/>
      <c r="F4" s="9"/>
      <c r="G4" s="10"/>
      <c r="H4" s="11"/>
      <c r="I4" s="11"/>
      <c r="J4" s="12"/>
      <c r="K4" s="12"/>
      <c r="L4" s="8"/>
      <c r="M4" s="8"/>
    </row>
    <row r="5" customFormat="false" ht="15" hidden="false" customHeight="false" outlineLevel="0" collapsed="false">
      <c r="A5" s="8"/>
      <c r="B5" s="8"/>
      <c r="C5" s="8"/>
      <c r="D5" s="8"/>
      <c r="E5" s="8"/>
      <c r="F5" s="8"/>
      <c r="G5" s="8"/>
      <c r="H5" s="8"/>
      <c r="I5" s="8"/>
      <c r="J5" s="12"/>
      <c r="K5" s="12"/>
      <c r="L5" s="8"/>
      <c r="M5" s="8"/>
    </row>
    <row r="6" customFormat="false" ht="15" hidden="false" customHeight="false" outlineLevel="0" collapsed="false">
      <c r="A6" s="10" t="s">
        <v>3</v>
      </c>
      <c r="B6" s="10"/>
      <c r="C6" s="13"/>
      <c r="D6" s="13"/>
      <c r="E6" s="13"/>
      <c r="F6" s="13"/>
      <c r="G6" s="14"/>
      <c r="H6" s="11"/>
      <c r="I6" s="11"/>
      <c r="J6" s="12"/>
      <c r="K6" s="12"/>
      <c r="L6" s="8"/>
      <c r="M6" s="8"/>
    </row>
    <row r="7" customFormat="false" ht="93.25" hidden="false" customHeight="true" outlineLevel="0" collapsed="false">
      <c r="A7" s="15" t="s">
        <v>4</v>
      </c>
      <c r="B7" s="16" t="s">
        <v>5</v>
      </c>
      <c r="C7" s="16" t="s">
        <v>6</v>
      </c>
      <c r="D7" s="16" t="s">
        <v>7</v>
      </c>
      <c r="E7" s="16" t="s">
        <v>8</v>
      </c>
      <c r="F7" s="17" t="s">
        <v>9</v>
      </c>
      <c r="G7" s="17" t="s">
        <v>10</v>
      </c>
      <c r="H7" s="18" t="s">
        <v>11</v>
      </c>
      <c r="I7" s="17" t="s">
        <v>12</v>
      </c>
      <c r="J7" s="18" t="s">
        <v>13</v>
      </c>
      <c r="K7" s="17" t="s">
        <v>14</v>
      </c>
      <c r="L7" s="18" t="s">
        <v>15</v>
      </c>
      <c r="M7" s="17" t="s">
        <v>16</v>
      </c>
      <c r="N7" s="17" t="s">
        <v>17</v>
      </c>
      <c r="O7" s="17" t="s">
        <v>18</v>
      </c>
      <c r="P7" s="19" t="s">
        <v>19</v>
      </c>
      <c r="Q7" s="17" t="s">
        <v>20</v>
      </c>
      <c r="R7" s="16" t="s">
        <v>21</v>
      </c>
    </row>
    <row r="8" customFormat="false" ht="37.3" hidden="false" customHeight="true" outlineLevel="0" collapsed="false">
      <c r="A8" s="20" t="n">
        <v>1</v>
      </c>
      <c r="B8" s="21" t="s">
        <v>22</v>
      </c>
      <c r="C8" s="22" t="n">
        <v>112.5</v>
      </c>
      <c r="D8" s="23"/>
      <c r="E8" s="24"/>
      <c r="F8" s="25" t="s">
        <v>23</v>
      </c>
      <c r="G8" s="26" t="n">
        <v>16</v>
      </c>
      <c r="H8" s="27" t="n">
        <v>2100</v>
      </c>
      <c r="I8" s="28" t="n">
        <f aca="false">G8*H8</f>
        <v>33600</v>
      </c>
      <c r="J8" s="27" t="n">
        <v>2400</v>
      </c>
      <c r="K8" s="29" t="n">
        <f aca="false">G8*J8</f>
        <v>38400</v>
      </c>
      <c r="L8" s="27" t="n">
        <v>2310</v>
      </c>
      <c r="M8" s="28" t="n">
        <f aca="false">G8*L8</f>
        <v>36960</v>
      </c>
      <c r="N8" s="30" t="n">
        <f aca="false">ROUND(AVERAGE(H8,J8,L8),2)</f>
        <v>2270</v>
      </c>
      <c r="O8" s="30" t="n">
        <f aca="false">N8*G8</f>
        <v>36320</v>
      </c>
      <c r="P8" s="31" t="n">
        <f aca="false">MIN(H8,J8,L8)*G8</f>
        <v>33600</v>
      </c>
      <c r="Q8" s="32" t="n">
        <f aca="false">STDEV(H8,J8,L8)/N8</f>
        <v>0.0678185212261703</v>
      </c>
      <c r="R8" s="33"/>
    </row>
    <row r="9" customFormat="false" ht="37.3" hidden="false" customHeight="true" outlineLevel="0" collapsed="false">
      <c r="A9" s="20" t="n">
        <v>2</v>
      </c>
      <c r="B9" s="21" t="s">
        <v>24</v>
      </c>
      <c r="C9" s="22"/>
      <c r="D9" s="23"/>
      <c r="E9" s="24"/>
      <c r="F9" s="25" t="s">
        <v>23</v>
      </c>
      <c r="G9" s="26" t="n">
        <v>57</v>
      </c>
      <c r="H9" s="27" t="n">
        <v>800</v>
      </c>
      <c r="I9" s="28" t="n">
        <f aca="false">G9*H9</f>
        <v>45600</v>
      </c>
      <c r="J9" s="27" t="n">
        <v>1100</v>
      </c>
      <c r="K9" s="29" t="n">
        <f aca="false">G9*J9</f>
        <v>62700</v>
      </c>
      <c r="L9" s="34" t="n">
        <v>910</v>
      </c>
      <c r="M9" s="28" t="n">
        <f aca="false">G9*L9</f>
        <v>51870</v>
      </c>
      <c r="N9" s="30" t="n">
        <f aca="false">ROUND(AVERAGE(H9,J9,L9),2)</f>
        <v>936.67</v>
      </c>
      <c r="O9" s="30" t="n">
        <f aca="false">N9*G9</f>
        <v>53390.19</v>
      </c>
      <c r="P9" s="31" t="n">
        <f aca="false">MIN(H9,J9,L9)*G9</f>
        <v>45600</v>
      </c>
      <c r="Q9" s="32" t="n">
        <f aca="false">STDEV(H9,J9,L9)/N9</f>
        <v>0.162028639582524</v>
      </c>
      <c r="R9" s="33"/>
    </row>
    <row r="10" customFormat="false" ht="37.3" hidden="false" customHeight="true" outlineLevel="0" collapsed="false">
      <c r="A10" s="20" t="n">
        <v>3</v>
      </c>
      <c r="B10" s="21" t="s">
        <v>25</v>
      </c>
      <c r="C10" s="22"/>
      <c r="D10" s="23"/>
      <c r="E10" s="24"/>
      <c r="F10" s="25" t="s">
        <v>23</v>
      </c>
      <c r="G10" s="26" t="n">
        <v>4</v>
      </c>
      <c r="H10" s="27" t="n">
        <v>1620</v>
      </c>
      <c r="I10" s="28" t="n">
        <f aca="false">G10*H10</f>
        <v>6480</v>
      </c>
      <c r="J10" s="27" t="n">
        <v>1900</v>
      </c>
      <c r="K10" s="29" t="n">
        <f aca="false">G10*J10</f>
        <v>7600</v>
      </c>
      <c r="L10" s="27" t="n">
        <v>1800</v>
      </c>
      <c r="M10" s="28" t="n">
        <f aca="false">G10*L10</f>
        <v>7200</v>
      </c>
      <c r="N10" s="30" t="n">
        <f aca="false">ROUND(AVERAGE(H10,J10,L10),2)</f>
        <v>1773.33</v>
      </c>
      <c r="O10" s="30" t="n">
        <f aca="false">N10*G10</f>
        <v>7093.32</v>
      </c>
      <c r="P10" s="31" t="n">
        <f aca="false">MIN(H10,J10,L10)*G10</f>
        <v>6480</v>
      </c>
      <c r="Q10" s="32" t="n">
        <f aca="false">STDEV(H10,J10,L10)/N10</f>
        <v>0.080014423537611</v>
      </c>
      <c r="R10" s="33"/>
    </row>
    <row r="11" customFormat="false" ht="26.25" hidden="false" customHeight="true" outlineLevel="0" collapsed="false">
      <c r="A11" s="35"/>
      <c r="B11" s="36" t="s">
        <v>26</v>
      </c>
      <c r="C11" s="36"/>
      <c r="D11" s="36"/>
      <c r="E11" s="36"/>
      <c r="F11" s="36"/>
      <c r="G11" s="36"/>
      <c r="H11" s="37"/>
      <c r="I11" s="38" t="n">
        <f aca="false">SUM(I8:I10)</f>
        <v>85680</v>
      </c>
      <c r="J11" s="39"/>
      <c r="K11" s="40" t="n">
        <f aca="false">SUM(K8:K10)</f>
        <v>108700</v>
      </c>
      <c r="L11" s="39"/>
      <c r="M11" s="41" t="n">
        <f aca="false">SUM(M8:M10)</f>
        <v>96030</v>
      </c>
      <c r="N11" s="38" t="n">
        <f aca="false">SUM(N8:N10)</f>
        <v>4980</v>
      </c>
      <c r="O11" s="42" t="n">
        <f aca="false">SUM(O8:O10)</f>
        <v>96803.51</v>
      </c>
      <c r="P11" s="43" t="n">
        <f aca="false">SUM(P8:P10)</f>
        <v>85680</v>
      </c>
      <c r="Q11" s="36"/>
      <c r="R11" s="36"/>
    </row>
    <row r="12" customFormat="false" ht="15" hidden="false" customHeight="false" outlineLevel="0" collapsed="false">
      <c r="B12" s="44"/>
    </row>
    <row r="13" s="45" customFormat="true" ht="15" hidden="false" customHeight="false" outlineLevel="0" collapsed="false">
      <c r="A13" s="1"/>
      <c r="B13" s="1"/>
      <c r="C13" s="1"/>
      <c r="D13" s="1"/>
      <c r="E13" s="1"/>
      <c r="F13" s="1"/>
      <c r="G13" s="1"/>
      <c r="H13" s="1"/>
      <c r="I13" s="1"/>
      <c r="J13" s="2"/>
      <c r="K13" s="2"/>
      <c r="L13" s="1"/>
      <c r="M13" s="1"/>
      <c r="N13" s="1"/>
      <c r="O13" s="3"/>
      <c r="P13" s="4"/>
      <c r="Q13" s="1"/>
      <c r="R13" s="1"/>
    </row>
    <row r="14" s="45" customFormat="true" ht="15" hidden="false" customHeight="false" outlineLevel="0" collapsed="false">
      <c r="B14" s="46" t="s">
        <v>2</v>
      </c>
      <c r="C14" s="46"/>
      <c r="D14" s="47"/>
      <c r="E14" s="48"/>
      <c r="F14" s="47"/>
      <c r="G14" s="47"/>
      <c r="H14" s="49"/>
      <c r="I14" s="50"/>
      <c r="J14" s="51"/>
      <c r="K14" s="51"/>
      <c r="P14" s="52"/>
    </row>
    <row r="15" s="45" customFormat="true" ht="23.85" hidden="false" customHeight="true" outlineLevel="0" collapsed="false">
      <c r="B15" s="53" t="s">
        <v>27</v>
      </c>
      <c r="C15" s="53"/>
      <c r="D15" s="54"/>
      <c r="E15" s="55"/>
      <c r="F15" s="54"/>
      <c r="G15" s="54"/>
      <c r="I15" s="50"/>
      <c r="J15" s="51"/>
      <c r="K15" s="51"/>
      <c r="P15" s="52"/>
    </row>
    <row r="16" s="45" customFormat="true" ht="9.7" hidden="false" customHeight="true" outlineLevel="0" collapsed="false">
      <c r="B16" s="56"/>
      <c r="C16" s="56"/>
      <c r="D16" s="56"/>
      <c r="E16" s="56"/>
      <c r="F16" s="56"/>
      <c r="G16" s="56"/>
      <c r="H16" s="56"/>
      <c r="I16" s="56"/>
      <c r="J16" s="56"/>
      <c r="K16" s="56"/>
      <c r="P16" s="52"/>
    </row>
    <row r="17" s="45" customFormat="true" ht="15" hidden="false" customHeight="false" outlineLevel="0" collapsed="false">
      <c r="B17" s="56"/>
      <c r="C17" s="56"/>
      <c r="D17" s="56"/>
      <c r="E17" s="56"/>
      <c r="F17" s="56"/>
      <c r="G17" s="56"/>
      <c r="H17" s="56"/>
      <c r="I17" s="56"/>
      <c r="J17" s="56"/>
      <c r="K17" s="56"/>
      <c r="P17" s="52"/>
    </row>
    <row r="18" s="45" customFormat="true" ht="14.9" hidden="false" customHeight="true" outlineLevel="0" collapsed="false">
      <c r="B18" s="56"/>
      <c r="C18" s="56"/>
      <c r="D18" s="56"/>
      <c r="E18" s="56"/>
      <c r="F18" s="56"/>
      <c r="G18" s="56"/>
      <c r="H18" s="56"/>
      <c r="I18" s="56"/>
      <c r="J18" s="56"/>
      <c r="K18" s="56"/>
      <c r="P18" s="52"/>
    </row>
    <row r="19" s="45" customFormat="true" ht="15" hidden="false" customHeight="false" outlineLevel="0" collapsed="false">
      <c r="G19" s="57" t="s">
        <v>28</v>
      </c>
      <c r="H19" s="58" t="n">
        <f aca="false">P11</f>
        <v>85680</v>
      </c>
      <c r="P19" s="52"/>
    </row>
    <row r="20" s="45" customFormat="true" ht="15" hidden="false" customHeight="false" outlineLevel="0" collapsed="false">
      <c r="D20" s="59"/>
      <c r="E20" s="60"/>
      <c r="F20" s="60"/>
      <c r="G20" s="60"/>
      <c r="I20" s="50"/>
      <c r="J20" s="51"/>
      <c r="K20" s="51"/>
      <c r="P20" s="52"/>
    </row>
    <row r="21" customFormat="false" ht="18.75" hidden="false" customHeight="true" outlineLevel="0" collapsed="false">
      <c r="A21" s="45"/>
      <c r="B21" s="61" t="s">
        <v>29</v>
      </c>
      <c r="C21" s="61"/>
      <c r="D21" s="61"/>
      <c r="E21" s="61"/>
      <c r="F21" s="61"/>
      <c r="G21" s="61"/>
      <c r="H21" s="61"/>
      <c r="I21" s="50"/>
      <c r="J21" s="51"/>
      <c r="K21" s="51"/>
      <c r="L21" s="45"/>
      <c r="M21" s="45"/>
      <c r="N21" s="45"/>
      <c r="O21" s="45"/>
      <c r="P21" s="52"/>
      <c r="Q21" s="45"/>
      <c r="R21" s="45"/>
    </row>
  </sheetData>
  <mergeCells count="4">
    <mergeCell ref="A1:R1"/>
    <mergeCell ref="A2:R2"/>
    <mergeCell ref="B16:K18"/>
    <mergeCell ref="B21:H2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17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B15" activeCellId="0" sqref="B15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.14"/>
    <col collapsed="false" customWidth="true" hidden="false" outlineLevel="0" max="2" min="2" style="1" width="41.29"/>
    <col collapsed="false" customWidth="true" hidden="true" outlineLevel="0" max="3" min="3" style="1" width="12.57"/>
    <col collapsed="false" customWidth="true" hidden="true" outlineLevel="0" max="4" min="4" style="1" width="11.71"/>
    <col collapsed="false" customWidth="true" hidden="true" outlineLevel="0" max="5" min="5" style="1" width="12.86"/>
    <col collapsed="false" customWidth="true" hidden="false" outlineLevel="0" max="7" min="7" style="1" width="9.14"/>
    <col collapsed="false" customWidth="true" hidden="false" outlineLevel="0" max="8" min="8" style="1" width="13.86"/>
    <col collapsed="false" customWidth="true" hidden="false" outlineLevel="0" max="9" min="9" style="1" width="12.29"/>
    <col collapsed="false" customWidth="true" hidden="false" outlineLevel="0" max="10" min="10" style="2" width="12.71"/>
    <col collapsed="false" customWidth="true" hidden="false" outlineLevel="0" max="11" min="11" style="2" width="13.57"/>
    <col collapsed="false" customWidth="true" hidden="false" outlineLevel="0" max="12" min="12" style="1" width="13.57"/>
    <col collapsed="false" customWidth="true" hidden="false" outlineLevel="0" max="15" min="13" style="1" width="9.71"/>
    <col collapsed="false" customWidth="true" hidden="false" outlineLevel="0" max="17" min="16" style="1" width="10.29"/>
    <col collapsed="false" customWidth="true" hidden="false" outlineLevel="0" max="18" min="18" style="1" width="11"/>
    <col collapsed="false" customWidth="true" hidden="false" outlineLevel="0" max="19" min="19" style="1" width="12"/>
    <col collapsed="false" customWidth="true" hidden="false" outlineLevel="0" max="20" min="20" style="1" width="35.29"/>
  </cols>
  <sheetData>
    <row r="1" customFormat="false" ht="15" hidden="false" customHeight="fals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customFormat="false" ht="15" hidden="false" customHeight="false" outlineLevel="0" collapsed="false">
      <c r="A2" s="6" t="s">
        <v>30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customFormat="false" ht="15" hidden="false" customHeight="false" outlineLevel="0" collapsed="false">
      <c r="A3" s="7" t="s">
        <v>2</v>
      </c>
      <c r="B3" s="8"/>
      <c r="C3" s="9"/>
      <c r="D3" s="9"/>
      <c r="E3" s="9"/>
      <c r="F3" s="9"/>
      <c r="G3" s="10"/>
      <c r="H3" s="11"/>
      <c r="I3" s="11"/>
      <c r="J3" s="12"/>
      <c r="K3" s="12"/>
      <c r="L3" s="8"/>
      <c r="M3" s="8"/>
      <c r="N3" s="8"/>
      <c r="O3" s="8"/>
    </row>
    <row r="4" customFormat="false" ht="15" hidden="false" customHeight="false" outlineLevel="0" collapsed="false">
      <c r="A4" s="7"/>
      <c r="B4" s="8"/>
      <c r="C4" s="9"/>
      <c r="D4" s="9"/>
      <c r="E4" s="9"/>
      <c r="F4" s="9"/>
      <c r="G4" s="10"/>
      <c r="H4" s="11"/>
      <c r="I4" s="11"/>
      <c r="J4" s="12"/>
      <c r="K4" s="12"/>
      <c r="L4" s="8"/>
      <c r="M4" s="8"/>
      <c r="N4" s="8"/>
      <c r="O4" s="8"/>
    </row>
    <row r="5" customFormat="false" ht="15" hidden="false" customHeight="false" outlineLevel="0" collapsed="false">
      <c r="A5" s="8"/>
      <c r="B5" s="8"/>
      <c r="C5" s="8"/>
      <c r="D5" s="8"/>
      <c r="E5" s="8"/>
      <c r="F5" s="8"/>
      <c r="G5" s="8"/>
      <c r="H5" s="8"/>
      <c r="I5" s="8"/>
      <c r="J5" s="12"/>
      <c r="K5" s="12"/>
      <c r="L5" s="8"/>
      <c r="M5" s="8"/>
      <c r="N5" s="8"/>
      <c r="O5" s="8"/>
    </row>
    <row r="6" customFormat="false" ht="15" hidden="false" customHeight="false" outlineLevel="0" collapsed="false">
      <c r="A6" s="10" t="s">
        <v>3</v>
      </c>
      <c r="B6" s="10"/>
      <c r="C6" s="13"/>
      <c r="D6" s="13"/>
      <c r="E6" s="13"/>
      <c r="F6" s="13"/>
      <c r="G6" s="14"/>
      <c r="H6" s="11"/>
      <c r="I6" s="11"/>
      <c r="J6" s="12"/>
      <c r="K6" s="12"/>
      <c r="L6" s="8"/>
      <c r="M6" s="8"/>
      <c r="N6" s="8"/>
      <c r="O6" s="8"/>
    </row>
    <row r="7" customFormat="false" ht="123" hidden="false" customHeight="true" outlineLevel="0" collapsed="false">
      <c r="A7" s="62" t="s">
        <v>4</v>
      </c>
      <c r="B7" s="63" t="s">
        <v>31</v>
      </c>
      <c r="C7" s="63" t="s">
        <v>6</v>
      </c>
      <c r="D7" s="63" t="s">
        <v>7</v>
      </c>
      <c r="E7" s="63" t="s">
        <v>8</v>
      </c>
      <c r="F7" s="64" t="s">
        <v>9</v>
      </c>
      <c r="G7" s="64" t="s">
        <v>10</v>
      </c>
      <c r="H7" s="65" t="s">
        <v>32</v>
      </c>
      <c r="I7" s="64" t="s">
        <v>12</v>
      </c>
      <c r="J7" s="65" t="s">
        <v>33</v>
      </c>
      <c r="K7" s="64" t="s">
        <v>14</v>
      </c>
      <c r="L7" s="65" t="s">
        <v>34</v>
      </c>
      <c r="M7" s="64" t="s">
        <v>16</v>
      </c>
      <c r="N7" s="65" t="s">
        <v>35</v>
      </c>
      <c r="O7" s="64" t="s">
        <v>16</v>
      </c>
      <c r="P7" s="64" t="s">
        <v>17</v>
      </c>
      <c r="Q7" s="64" t="s">
        <v>36</v>
      </c>
      <c r="R7" s="64" t="s">
        <v>20</v>
      </c>
      <c r="S7" s="63" t="s">
        <v>21</v>
      </c>
    </row>
    <row r="8" customFormat="false" ht="55.5" hidden="false" customHeight="true" outlineLevel="0" collapsed="false">
      <c r="A8" s="20" t="n">
        <v>1</v>
      </c>
      <c r="B8" s="66" t="s">
        <v>37</v>
      </c>
      <c r="C8" s="22" t="n">
        <v>112.5</v>
      </c>
      <c r="D8" s="23"/>
      <c r="E8" s="24"/>
      <c r="F8" s="67" t="s">
        <v>23</v>
      </c>
      <c r="G8" s="68" t="n">
        <v>100</v>
      </c>
      <c r="H8" s="69" t="n">
        <f aca="false">ROUND(94041.6/100,2)</f>
        <v>940.42</v>
      </c>
      <c r="I8" s="28" t="n">
        <f aca="false">G8*H8</f>
        <v>94042</v>
      </c>
      <c r="J8" s="70" t="n">
        <v>1000</v>
      </c>
      <c r="K8" s="29" t="n">
        <f aca="false">G8*J8</f>
        <v>100000</v>
      </c>
      <c r="L8" s="69" t="n">
        <v>1348.79</v>
      </c>
      <c r="M8" s="28" t="n">
        <f aca="false">G8*L8</f>
        <v>134879</v>
      </c>
      <c r="N8" s="28"/>
      <c r="O8" s="28"/>
      <c r="P8" s="30" t="n">
        <f aca="false">ROUND(AVERAGE(H8,J8,L8),2)</f>
        <v>1096.4</v>
      </c>
      <c r="Q8" s="30" t="n">
        <f aca="false">P8*G8</f>
        <v>109640</v>
      </c>
      <c r="R8" s="32" t="n">
        <f aca="false">STDEV(H8,J8,L8)/P8</f>
        <v>0.201198474735881</v>
      </c>
      <c r="S8" s="71" t="s">
        <v>38</v>
      </c>
      <c r="T8" s="1" t="s">
        <v>39</v>
      </c>
    </row>
    <row r="9" customFormat="false" ht="55.5" hidden="false" customHeight="true" outlineLevel="0" collapsed="false">
      <c r="A9" s="20" t="n">
        <v>2</v>
      </c>
      <c r="B9" s="72" t="s">
        <v>40</v>
      </c>
      <c r="C9" s="22" t="n">
        <v>58.5</v>
      </c>
      <c r="D9" s="23"/>
      <c r="E9" s="24"/>
      <c r="F9" s="67" t="s">
        <v>23</v>
      </c>
      <c r="G9" s="68" t="n">
        <v>25</v>
      </c>
      <c r="H9" s="69" t="n">
        <f aca="false">ROUND(36562/25,2)</f>
        <v>1462.48</v>
      </c>
      <c r="I9" s="28" t="n">
        <f aca="false">G9*H9</f>
        <v>36562</v>
      </c>
      <c r="J9" s="70" t="n">
        <v>1500</v>
      </c>
      <c r="K9" s="29" t="n">
        <f aca="false">G9*J9</f>
        <v>37500</v>
      </c>
      <c r="L9" s="69" t="n">
        <v>1108.8</v>
      </c>
      <c r="M9" s="28" t="n">
        <f aca="false">G9*L9</f>
        <v>27720</v>
      </c>
      <c r="N9" s="28"/>
      <c r="O9" s="28"/>
      <c r="P9" s="30" t="n">
        <f aca="false">ROUND(AVERAGE(H9,J9,L9),2)</f>
        <v>1357.09</v>
      </c>
      <c r="Q9" s="30" t="n">
        <f aca="false">P9*G9</f>
        <v>33927.25</v>
      </c>
      <c r="R9" s="32" t="n">
        <f aca="false">STDEV(H9,J9,L9)/P9</f>
        <v>0.159049977972413</v>
      </c>
      <c r="S9" s="71" t="s">
        <v>38</v>
      </c>
      <c r="T9" s="1" t="s">
        <v>41</v>
      </c>
    </row>
    <row r="10" customFormat="false" ht="63" hidden="false" customHeight="true" outlineLevel="0" collapsed="false">
      <c r="A10" s="20" t="n">
        <v>3</v>
      </c>
      <c r="B10" s="66" t="s">
        <v>42</v>
      </c>
      <c r="C10" s="22" t="n">
        <v>54</v>
      </c>
      <c r="D10" s="23"/>
      <c r="E10" s="24"/>
      <c r="F10" s="67" t="s">
        <v>23</v>
      </c>
      <c r="G10" s="68" t="n">
        <v>15</v>
      </c>
      <c r="H10" s="69" t="n">
        <f aca="false">ROUND(4880.16/15,2)</f>
        <v>325.34</v>
      </c>
      <c r="I10" s="28" t="n">
        <f aca="false">G10*H10</f>
        <v>4880.1</v>
      </c>
      <c r="J10" s="70" t="n">
        <v>350</v>
      </c>
      <c r="K10" s="29" t="n">
        <f aca="false">G10*J10</f>
        <v>5250</v>
      </c>
      <c r="L10" s="69" t="n">
        <v>312.91</v>
      </c>
      <c r="M10" s="28" t="n">
        <f aca="false">G10*L10</f>
        <v>4693.65</v>
      </c>
      <c r="N10" s="28"/>
      <c r="O10" s="28"/>
      <c r="P10" s="30" t="n">
        <f aca="false">ROUND(AVERAGE(H10,J10,L10),2)</f>
        <v>329.42</v>
      </c>
      <c r="Q10" s="30" t="n">
        <f aca="false">P10*G10</f>
        <v>4941.3</v>
      </c>
      <c r="R10" s="32" t="n">
        <f aca="false">STDEV(H10,J10,L10)/P10</f>
        <v>0.0573069865859881</v>
      </c>
      <c r="S10" s="71" t="s">
        <v>38</v>
      </c>
      <c r="T10" s="1" t="s">
        <v>43</v>
      </c>
    </row>
    <row r="11" customFormat="false" ht="46.5" hidden="false" customHeight="true" outlineLevel="0" collapsed="false">
      <c r="A11" s="20" t="n">
        <v>4</v>
      </c>
      <c r="B11" s="73" t="s">
        <v>44</v>
      </c>
      <c r="F11" s="67" t="s">
        <v>23</v>
      </c>
      <c r="G11" s="68" t="n">
        <v>100</v>
      </c>
      <c r="H11" s="69" t="n">
        <f aca="false">ROUND(20610/100,2)</f>
        <v>206.1</v>
      </c>
      <c r="I11" s="28" t="n">
        <f aca="false">G11*H11</f>
        <v>20610</v>
      </c>
      <c r="J11" s="70" t="n">
        <v>135</v>
      </c>
      <c r="K11" s="29" t="n">
        <f aca="false">G11*J11</f>
        <v>13500</v>
      </c>
      <c r="L11" s="69" t="n">
        <v>134.69</v>
      </c>
      <c r="M11" s="28" t="n">
        <f aca="false">G11*L11</f>
        <v>13469</v>
      </c>
      <c r="N11" s="28"/>
      <c r="O11" s="28"/>
      <c r="P11" s="30" t="n">
        <f aca="false">ROUND(AVERAGE(H11,J11,L11),2)</f>
        <v>158.6</v>
      </c>
      <c r="Q11" s="30" t="n">
        <f aca="false">P11*G11</f>
        <v>15860</v>
      </c>
      <c r="R11" s="32" t="n">
        <f aca="false">STDEV(H11,J11,L11)/P11</f>
        <v>0.259390828671301</v>
      </c>
      <c r="S11" s="71" t="s">
        <v>45</v>
      </c>
    </row>
    <row r="12" s="75" customFormat="true" ht="45.75" hidden="false" customHeight="true" outlineLevel="0" collapsed="false">
      <c r="A12" s="20" t="n">
        <v>5</v>
      </c>
      <c r="B12" s="73" t="s">
        <v>46</v>
      </c>
      <c r="C12" s="1"/>
      <c r="D12" s="1"/>
      <c r="E12" s="1"/>
      <c r="F12" s="67" t="s">
        <v>23</v>
      </c>
      <c r="G12" s="68" t="n">
        <v>75</v>
      </c>
      <c r="H12" s="69" t="n">
        <f aca="false">ROUND(10672.2/75,2)</f>
        <v>142.3</v>
      </c>
      <c r="I12" s="28" t="n">
        <f aca="false">G12*H12</f>
        <v>10672.5</v>
      </c>
      <c r="J12" s="70" t="n">
        <v>125</v>
      </c>
      <c r="K12" s="29" t="n">
        <f aca="false">G12*J12</f>
        <v>9375</v>
      </c>
      <c r="L12" s="74" t="n">
        <v>107.7</v>
      </c>
      <c r="M12" s="28" t="n">
        <f aca="false">G12*L12</f>
        <v>8077.5</v>
      </c>
      <c r="N12" s="28"/>
      <c r="O12" s="28"/>
      <c r="P12" s="30" t="n">
        <f aca="false">ROUND(AVERAGE(H12,J12,L12),2)</f>
        <v>125</v>
      </c>
      <c r="Q12" s="30" t="n">
        <f aca="false">P12*G12</f>
        <v>9375</v>
      </c>
      <c r="R12" s="32" t="n">
        <f aca="false">STDEV(H12,J12,L12)/P12</f>
        <v>0.1384</v>
      </c>
      <c r="S12" s="71" t="s">
        <v>45</v>
      </c>
      <c r="T12" s="1"/>
    </row>
    <row r="13" customFormat="false" ht="52.5" hidden="false" customHeight="true" outlineLevel="0" collapsed="false">
      <c r="A13" s="20" t="n">
        <v>6</v>
      </c>
      <c r="B13" s="76" t="s">
        <v>47</v>
      </c>
      <c r="F13" s="67" t="s">
        <v>23</v>
      </c>
      <c r="G13" s="68" t="n">
        <v>40</v>
      </c>
      <c r="H13" s="69" t="n">
        <f aca="false">ROUND(11688.48/40,2)</f>
        <v>292.21</v>
      </c>
      <c r="I13" s="28" t="n">
        <f aca="false">G13*H13</f>
        <v>11688.4</v>
      </c>
      <c r="J13" s="70" t="n">
        <v>350</v>
      </c>
      <c r="K13" s="29" t="n">
        <f aca="false">G13*J13</f>
        <v>14000</v>
      </c>
      <c r="L13" s="74" t="n">
        <v>481.6</v>
      </c>
      <c r="M13" s="28" t="n">
        <f aca="false">G13*L13</f>
        <v>19264</v>
      </c>
      <c r="N13" s="28"/>
      <c r="O13" s="28"/>
      <c r="P13" s="30" t="n">
        <f aca="false">ROUND(AVERAGE(H13,J13,L13),2)</f>
        <v>374.6</v>
      </c>
      <c r="Q13" s="30" t="n">
        <f aca="false">P13*G13</f>
        <v>14984</v>
      </c>
      <c r="R13" s="77" t="n">
        <f aca="false">STDEV(H13,J13,L13)/P13</f>
        <v>0.259109815039723</v>
      </c>
      <c r="S13" s="71" t="s">
        <v>48</v>
      </c>
    </row>
    <row r="14" customFormat="false" ht="40.5" hidden="false" customHeight="true" outlineLevel="0" collapsed="false">
      <c r="A14" s="20" t="n">
        <v>7</v>
      </c>
      <c r="B14" s="76" t="s">
        <v>49</v>
      </c>
      <c r="F14" s="67" t="s">
        <v>23</v>
      </c>
      <c r="G14" s="68" t="n">
        <v>60</v>
      </c>
      <c r="H14" s="69" t="n">
        <f aca="false">ROUND(23694.48/60,2)</f>
        <v>394.91</v>
      </c>
      <c r="I14" s="28" t="n">
        <f aca="false">G14*H14</f>
        <v>23694.6</v>
      </c>
      <c r="J14" s="78"/>
      <c r="K14" s="79"/>
      <c r="L14" s="74" t="n">
        <v>374.58</v>
      </c>
      <c r="M14" s="28" t="n">
        <f aca="false">G14*L14</f>
        <v>22474.8</v>
      </c>
      <c r="N14" s="80" t="n">
        <v>655</v>
      </c>
      <c r="O14" s="28" t="n">
        <f aca="false">G14*N14</f>
        <v>39300</v>
      </c>
      <c r="P14" s="30" t="n">
        <f aca="false">ROUND(AVERAGE(H14,L14,N14),2)</f>
        <v>474.83</v>
      </c>
      <c r="Q14" s="30" t="n">
        <f aca="false">P14*G14</f>
        <v>28489.8</v>
      </c>
      <c r="R14" s="77" t="n">
        <f aca="false">STDEV(H14,L14,N14)/P14</f>
        <v>0.329302183812551</v>
      </c>
      <c r="S14" s="71" t="s">
        <v>48</v>
      </c>
    </row>
    <row r="15" customFormat="false" ht="48" hidden="false" customHeight="true" outlineLevel="0" collapsed="false">
      <c r="A15" s="20" t="n">
        <v>8</v>
      </c>
      <c r="B15" s="66" t="s">
        <v>50</v>
      </c>
      <c r="F15" s="67" t="s">
        <v>23</v>
      </c>
      <c r="G15" s="68" t="n">
        <v>5</v>
      </c>
      <c r="H15" s="69" t="n">
        <f aca="false">ROUND(12766.32/5,2)</f>
        <v>2553.26</v>
      </c>
      <c r="I15" s="28" t="n">
        <f aca="false">G15*H15</f>
        <v>12766.3</v>
      </c>
      <c r="J15" s="70" t="n">
        <v>1800</v>
      </c>
      <c r="K15" s="29" t="n">
        <f aca="false">G15*J15</f>
        <v>9000</v>
      </c>
      <c r="L15" s="74" t="n">
        <v>2822.4</v>
      </c>
      <c r="M15" s="28" t="n">
        <f aca="false">G15*L15</f>
        <v>14112</v>
      </c>
      <c r="N15" s="28"/>
      <c r="O15" s="28"/>
      <c r="P15" s="30" t="n">
        <f aca="false">ROUND(AVERAGE(H15,J15,L15),2)</f>
        <v>2391.89</v>
      </c>
      <c r="Q15" s="30" t="n">
        <f aca="false">P15*G15</f>
        <v>11959.45</v>
      </c>
      <c r="R15" s="32" t="n">
        <f aca="false">STDEV(H15,J15,L15)/P15</f>
        <v>0.221564920535165</v>
      </c>
      <c r="S15" s="71" t="s">
        <v>51</v>
      </c>
    </row>
    <row r="16" customFormat="false" ht="26.25" hidden="false" customHeight="true" outlineLevel="0" collapsed="false">
      <c r="A16" s="75"/>
      <c r="B16" s="36"/>
      <c r="C16" s="36"/>
      <c r="D16" s="36"/>
      <c r="E16" s="36"/>
      <c r="F16" s="36"/>
      <c r="G16" s="36"/>
      <c r="H16" s="37"/>
      <c r="I16" s="81" t="n">
        <f aca="false">SUM(I8:I15)</f>
        <v>214915.9</v>
      </c>
      <c r="J16" s="37"/>
      <c r="K16" s="82" t="n">
        <f aca="false">SUM(K8:K15)</f>
        <v>188625</v>
      </c>
      <c r="L16" s="37"/>
      <c r="M16" s="28" t="n">
        <f aca="false">SUM(M8:M15)</f>
        <v>244689.95</v>
      </c>
      <c r="N16" s="28"/>
      <c r="O16" s="28"/>
      <c r="P16" s="36"/>
      <c r="Q16" s="30" t="n">
        <f aca="false">SUM(Q8:Q15)</f>
        <v>229176.8</v>
      </c>
      <c r="R16" s="36"/>
      <c r="S16" s="36"/>
      <c r="T16" s="75"/>
    </row>
    <row r="17" customFormat="false" ht="15" hidden="false" customHeight="false" outlineLevel="0" collapsed="false">
      <c r="B17" s="44"/>
    </row>
  </sheetData>
  <mergeCells count="2">
    <mergeCell ref="A1:S1"/>
    <mergeCell ref="A2:S2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6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58</TotalTime>
  <Application>LibreOffice/24.8.7.2$Linux_X86_64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  <dc:creator/>
  <dc:description/>
  <dc:language>ru-RU</dc:language>
  <cp:lastModifiedBy/>
  <cp:lastPrinted>2026-09-02T10:26:50Z</cp:lastPrinted>
  <dcterms:modified xsi:type="dcterms:W3CDTF">2026-09-02T10:26:54Z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