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4_{FCC6000B-753A-41B6-BBC5-02155629A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8" l="1"/>
  <c r="L9" i="8"/>
  <c r="M9" i="8" s="1"/>
  <c r="N9" i="8" s="1"/>
  <c r="O9" i="8" s="1"/>
  <c r="J9" i="8"/>
  <c r="I9" i="8"/>
  <c r="L10" i="8"/>
  <c r="M10" i="8" s="1"/>
  <c r="N10" i="8" s="1"/>
  <c r="O10" i="8" s="1"/>
  <c r="J10" i="8"/>
  <c r="I10" i="8"/>
  <c r="K9" i="8" l="1"/>
  <c r="K10" i="8"/>
  <c r="I12" i="8" l="1"/>
</calcChain>
</file>

<file path=xl/sharedStrings.xml><?xml version="1.0" encoding="utf-8"?>
<sst xmlns="http://schemas.openxmlformats.org/spreadsheetml/2006/main" count="32" uniqueCount="31">
  <si>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</si>
  <si>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</si>
  <si>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</si>
  <si>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</si>
  <si>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</si>
  <si>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</si>
  <si>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</si>
  <si>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</si>
  <si>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</si>
  <si>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</si>
  <si>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</si>
  <si>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</si>
  <si>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</si>
  <si>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</si>
  <si>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</si>
  <si>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</si>
  <si>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</si>
  <si>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</si>
  <si>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</si>
  <si>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</si>
  <si>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</si>
  <si>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</si>
  <si>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 xml:space="preserve">   </t>
  </si>
  <si>
    <t>Цена включает в себя затраты, связанные с выполнением работ, оказанием услуг, поставкой товара, уплату налогов, сборов и других обязательных платежей.</t>
  </si>
  <si>
    <t>шт</t>
  </si>
  <si>
    <t>Обоснование нмцк на поставку аккумулятора для нужд ФГБУК НИМ РАХ</t>
  </si>
  <si>
    <t>Ценовое предложение № 981/КП от 16.07.2026</t>
  </si>
  <si>
    <t>Ценовое предложение № 982/КП от 16.07.2026</t>
  </si>
  <si>
    <t>Ценовое предложение № 983/КП от 16.07.2026</t>
  </si>
  <si>
    <t xml:space="preserve"> Аккумулятор Robiton 12-7 c напряжением 12В и емкостью 7 Ач *Поставка эквивалента не допускается в связи с необходимостью Заказ-чика 
Напряжение 12 В
Ёмкость 7 мАч
Электрохимическая система свинцово-кислотные</t>
  </si>
  <si>
    <t>Аккумулятор Robiton 1218 c напряжением 12В и емкостью 18 Ач *Поставка эквивалента не допускается в связи с необходимостью Заказ-чика 
Напряжение 12 В
Ёмкость 18 мАч
Электрохимическая система свинцово-кислотные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</si>
</sst>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22</v>
      </c>
    </row>
    <row r="2" spans="1:19" ht="15.75" customHeight="1" x14ac:dyDescent="0.2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9" ht="15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35" t="s">
        <v>21</v>
      </c>
      <c r="B5" s="36"/>
      <c r="C5" s="40" t="s">
        <v>18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9" ht="15.75" x14ac:dyDescent="0.2">
      <c r="A6" s="35" t="s">
        <v>20</v>
      </c>
      <c r="B6" s="3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36"/>
    </row>
    <row r="7" spans="1:19" x14ac:dyDescent="0.2">
      <c r="A7" s="50" t="s">
        <v>1</v>
      </c>
      <c r="B7" s="50" t="s">
        <v>19</v>
      </c>
      <c r="C7" s="52" t="s">
        <v>2</v>
      </c>
      <c r="D7" s="54" t="s">
        <v>0</v>
      </c>
      <c r="E7" s="56" t="s">
        <v>3</v>
      </c>
      <c r="F7" s="56"/>
      <c r="G7" s="56"/>
      <c r="H7" s="56"/>
      <c r="I7" s="48" t="s">
        <v>4</v>
      </c>
      <c r="J7" s="48"/>
      <c r="K7" s="48"/>
      <c r="L7" s="49" t="s">
        <v>5</v>
      </c>
      <c r="M7" s="49"/>
      <c r="N7" s="49"/>
      <c r="O7" s="49"/>
    </row>
    <row r="8" spans="1:19" ht="138.75" thickBot="1" x14ac:dyDescent="0.25">
      <c r="A8" s="51"/>
      <c r="B8" s="51"/>
      <c r="C8" s="53"/>
      <c r="D8" s="55"/>
      <c r="E8" s="20" t="s">
        <v>26</v>
      </c>
      <c r="F8" s="20" t="s">
        <v>27</v>
      </c>
      <c r="G8" s="20" t="s">
        <v>28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165.75" thickBot="1" x14ac:dyDescent="0.25">
      <c r="A9" s="22">
        <v>1</v>
      </c>
      <c r="B9" s="34" t="s">
        <v>29</v>
      </c>
      <c r="C9" s="22" t="s">
        <v>24</v>
      </c>
      <c r="D9" s="31">
        <v>10</v>
      </c>
      <c r="E9" s="29">
        <v>1438</v>
      </c>
      <c r="F9" s="29">
        <v>1444.2</v>
      </c>
      <c r="G9" s="29">
        <v>1855</v>
      </c>
      <c r="H9" s="22">
        <v>3</v>
      </c>
      <c r="I9" s="24">
        <f t="shared" ref="I9" si="0">AVERAGE(E9:G9)</f>
        <v>1579.0666666666666</v>
      </c>
      <c r="J9" s="25">
        <f t="shared" ref="J9" si="1">STDEV(E9:G9)</f>
        <v>238.98538309556434</v>
      </c>
      <c r="K9" s="26">
        <f t="shared" ref="K9" si="2">J9/I9</f>
        <v>0.15134597426469076</v>
      </c>
      <c r="L9" s="27">
        <f t="shared" ref="L9" si="3">((D9/H9)*(SUM(E9:G9)))</f>
        <v>15790.666666666666</v>
      </c>
      <c r="M9" s="28">
        <f t="shared" ref="M9" si="4">L9/D9</f>
        <v>1579.0666666666666</v>
      </c>
      <c r="N9" s="23">
        <f t="shared" ref="N9" si="5">ROUND(M9,2)</f>
        <v>1579.07</v>
      </c>
      <c r="O9" s="23">
        <f t="shared" ref="O9" si="6">N9*D9</f>
        <v>15790.699999999999</v>
      </c>
      <c r="S9" s="32"/>
    </row>
    <row r="10" spans="1:19" ht="165.75" thickBot="1" x14ac:dyDescent="0.25">
      <c r="A10" s="22">
        <v>2</v>
      </c>
      <c r="B10" s="34" t="s">
        <v>30</v>
      </c>
      <c r="C10" s="22" t="s">
        <v>24</v>
      </c>
      <c r="D10" s="31">
        <v>4</v>
      </c>
      <c r="E10" s="29">
        <v>3130</v>
      </c>
      <c r="F10" s="29">
        <v>3606.9</v>
      </c>
      <c r="G10" s="29">
        <v>4200</v>
      </c>
      <c r="H10" s="22">
        <v>3</v>
      </c>
      <c r="I10" s="24">
        <f t="shared" ref="I10" si="7">AVERAGE(E10:G10)</f>
        <v>3645.6333333333332</v>
      </c>
      <c r="J10" s="25">
        <f t="shared" ref="J10" si="8">STDEV(E10:G10)</f>
        <v>536.05056042628394</v>
      </c>
      <c r="K10" s="26">
        <f t="shared" ref="K10" si="9">J10/I10</f>
        <v>0.14703907700343349</v>
      </c>
      <c r="L10" s="27">
        <f t="shared" ref="L10" si="10">((D10/H10)*(SUM(E10:G10)))</f>
        <v>14582.533333333333</v>
      </c>
      <c r="M10" s="28">
        <f t="shared" ref="M10" si="11">L10/D10</f>
        <v>3645.6333333333332</v>
      </c>
      <c r="N10" s="23">
        <f t="shared" ref="N10" si="12">ROUND(M10,2)</f>
        <v>3645.63</v>
      </c>
      <c r="O10" s="23">
        <f t="shared" ref="O10" si="13">N10*D10</f>
        <v>14582.52</v>
      </c>
      <c r="S10" s="32"/>
    </row>
    <row r="11" spans="1:19" x14ac:dyDescent="0.2">
      <c r="A11" s="3"/>
      <c r="B11" s="33"/>
      <c r="C11" s="4"/>
      <c r="D11" s="4"/>
      <c r="E11" s="30"/>
      <c r="F11" s="5"/>
      <c r="G11" s="5"/>
      <c r="H11" s="6"/>
      <c r="I11" s="7"/>
      <c r="J11" s="8"/>
      <c r="K11" s="9"/>
      <c r="L11" s="10"/>
      <c r="M11" s="21"/>
      <c r="N11" s="10" t="s">
        <v>14</v>
      </c>
      <c r="O11" s="11">
        <f>SUM(O10+O9)</f>
        <v>30373.22</v>
      </c>
    </row>
    <row r="12" spans="1:19" ht="15.75" x14ac:dyDescent="0.2">
      <c r="A12" s="46" t="s">
        <v>15</v>
      </c>
      <c r="B12" s="46"/>
      <c r="C12" s="46"/>
      <c r="D12" s="46"/>
      <c r="E12" s="46"/>
      <c r="F12" s="46"/>
      <c r="G12" s="46"/>
      <c r="H12" s="46"/>
      <c r="I12" s="12">
        <f>O11</f>
        <v>30373.22</v>
      </c>
      <c r="J12" s="13" t="s">
        <v>16</v>
      </c>
      <c r="K12" s="13"/>
      <c r="L12" s="13"/>
      <c r="M12" s="13"/>
      <c r="N12" s="13"/>
      <c r="O12" s="12"/>
    </row>
    <row r="13" spans="1:19" x14ac:dyDescent="0.2">
      <c r="A13" s="45" t="s">
        <v>23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9" x14ac:dyDescent="0.2">
      <c r="A14" s="45" t="s">
        <v>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9" ht="15.75" x14ac:dyDescent="0.2">
      <c r="A15" s="44"/>
      <c r="B15" s="44"/>
      <c r="C15" s="38"/>
      <c r="D15" s="38"/>
      <c r="E15" s="38"/>
      <c r="F15" s="38"/>
      <c r="G15" s="38"/>
      <c r="H15" s="38"/>
      <c r="I15" s="38"/>
      <c r="J15" s="14"/>
      <c r="K15" s="14"/>
      <c r="L15" s="14"/>
      <c r="M15" s="14"/>
      <c r="N15" s="14"/>
      <c r="O15" s="14"/>
    </row>
    <row r="16" spans="1:19" ht="15.75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14"/>
    </row>
    <row r="17" spans="1:15" ht="15.75" x14ac:dyDescent="0.25">
      <c r="A17" s="43"/>
      <c r="B17" s="43"/>
      <c r="C17" s="2"/>
      <c r="D17" s="2"/>
      <c r="E17" s="2"/>
      <c r="F17" s="2"/>
      <c r="G17" s="2"/>
      <c r="H17" s="2"/>
      <c r="J17" s="43"/>
      <c r="K17" s="43"/>
    </row>
    <row r="18" spans="1:15" ht="15.75" x14ac:dyDescent="0.25">
      <c r="A18" s="38"/>
      <c r="B18" s="38"/>
      <c r="C18" s="38"/>
      <c r="D18" s="38"/>
      <c r="E18" s="38"/>
      <c r="F18" s="38"/>
      <c r="G18" s="38"/>
      <c r="H18" s="15"/>
      <c r="I18" s="14"/>
      <c r="J18" s="14"/>
      <c r="K18" s="14"/>
      <c r="L18" s="14"/>
      <c r="M18" s="14"/>
      <c r="N18" s="14"/>
      <c r="O18" s="14"/>
    </row>
  </sheetData>
  <mergeCells count="21">
    <mergeCell ref="A7:A8"/>
    <mergeCell ref="B7:B8"/>
    <mergeCell ref="C7:C8"/>
    <mergeCell ref="D7:D8"/>
    <mergeCell ref="E7:H7"/>
    <mergeCell ref="A5:B5"/>
    <mergeCell ref="A2:O3"/>
    <mergeCell ref="A18:G18"/>
    <mergeCell ref="C15:I15"/>
    <mergeCell ref="A16:N16"/>
    <mergeCell ref="A6:B6"/>
    <mergeCell ref="C5:O5"/>
    <mergeCell ref="A17:B17"/>
    <mergeCell ref="J17:K17"/>
    <mergeCell ref="A15:B15"/>
    <mergeCell ref="A14:O14"/>
    <mergeCell ref="A13:O13"/>
    <mergeCell ref="A12:H12"/>
    <mergeCell ref="C6:O6"/>
    <mergeCell ref="I7:K7"/>
    <mergeCell ref="L7:O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2026-07-21T12:37:37Z</dcterms:modified>
</cp:coreProperties>
</file>