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Автомобили\2026\Камри 30\На ЕАТ\"/>
    </mc:Choice>
  </mc:AlternateContent>
  <bookViews>
    <workbookView xWindow="0" yWindow="60" windowWidth="16380" windowHeight="8130" tabRatio="500"/>
  </bookViews>
  <sheets>
    <sheet name="ТО" sheetId="21" r:id="rId1"/>
  </sheets>
  <definedNames>
    <definedName name="_xlnm.Print_Titles" localSheetId="0">ТО!$8:$12</definedName>
    <definedName name="_xlnm.Print_Area" localSheetId="0">ТО!$A$1:$M$18</definedName>
  </definedNames>
  <calcPr calcId="152511"/>
</workbook>
</file>

<file path=xl/calcChain.xml><?xml version="1.0" encoding="utf-8"?>
<calcChain xmlns="http://schemas.openxmlformats.org/spreadsheetml/2006/main">
  <c r="F18" i="21" l="1"/>
  <c r="J13" i="21" l="1"/>
  <c r="L13" i="21" s="1"/>
  <c r="M13" i="21" s="1"/>
  <c r="I13" i="21" l="1"/>
  <c r="M14" i="21" l="1"/>
  <c r="F16" i="21" s="1"/>
  <c r="G16" i="21" s="1"/>
  <c r="G18" i="21"/>
</calcChain>
</file>

<file path=xl/sharedStrings.xml><?xml version="1.0" encoding="utf-8"?>
<sst xmlns="http://schemas.openxmlformats.org/spreadsheetml/2006/main" count="30" uniqueCount="28">
  <si>
    <t>Кол-во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</si>
  <si>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 (НМЦК(ЦК)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</si>
  <si>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</si>
  <si>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</si>
  <si>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Единица измерений</t>
  </si>
  <si>
    <t>Расчет НМЦК(ЦК)</t>
  </si>
  <si>
    <t>Ценовые значения анализа рынка</t>
  </si>
  <si>
    <t>Коэфф. вариации (v)</t>
  </si>
  <si>
    <t>Итоговое значение НМЦК (ЦК) (руб.)</t>
  </si>
  <si>
    <t>Цена за ед.(руб.)</t>
  </si>
  <si>
    <t>№ 
п/п</t>
  </si>
  <si>
    <t>Ср. рыночная цена за единицу, руб.</t>
  </si>
  <si>
    <t xml:space="preserve">Дата подготовки обоснования НМЦК(ЦК) </t>
  </si>
  <si>
    <t xml:space="preserve">Предмет контракта </t>
  </si>
  <si>
    <t>Используемый метод определения НМЦК(ЦК)</t>
  </si>
  <si>
    <t xml:space="preserve"> метод сопоставимых рыночных цен (анализа рынка)</t>
  </si>
  <si>
    <t>Реквизиты запросов ценовой информации (в т.ч. в ЕИС)</t>
  </si>
  <si>
    <t>Всего 
НМЦК (ЦК) с учетом ЛБО (руб.)</t>
  </si>
  <si>
    <t>НДС (руб.)</t>
  </si>
  <si>
    <t>В результате проведенного расчета Н(М)ЦК составила:</t>
  </si>
  <si>
    <t>С учетом выделенных лимитов начальная (максимальная) цена составит:</t>
  </si>
  <si>
    <t>«Услуги по техническому обслуживанию и ремонту легковых автомобилей и легких грузовых автотранспортных средств (Тюменская область)"</t>
  </si>
  <si>
    <t>усл.ед.</t>
  </si>
  <si>
    <t>исх. от 16.06.2026 № 57-23-34/3746, запрос цен на ЕИС от 16.06.2026 №0862100005126000481</t>
  </si>
  <si>
    <t xml:space="preserve">Ремонт Toyota CAMRY 2003 г.в. (Р 153 ТО 72)
</t>
  </si>
  <si>
    <t>Источник №2
Вх. № 6044 от 22.06.2026</t>
  </si>
  <si>
    <t>Источник №1
Вх. № 6047 от 22.06.2026</t>
  </si>
  <si>
    <t>Источник №3
Вх. № 6046 от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</si>
</sst>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_)"/>
  </numFmts>
  <fonts count="13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ourier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8" fillId="0" borderId="0"/>
    <xf numFmtId="165" fontId="9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2" fontId="5" fillId="0" borderId="0" xfId="0" applyNumberFormat="1" applyFont="1"/>
    <xf numFmtId="4" fontId="0" fillId="0" borderId="0" xfId="0" applyNumberFormat="1"/>
    <xf numFmtId="0" fontId="10" fillId="0" borderId="0" xfId="0" applyFont="1"/>
    <xf numFmtId="4" fontId="3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" fontId="3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100" xfId="3"/>
    <cellStyle name="Обычный 2" xfId="1"/>
    <cellStyle name="Обычный 3" xfId="2"/>
    <cellStyle name="Обычный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view="pageBreakPreview" zoomScaleNormal="100" zoomScaleSheetLayoutView="100" workbookViewId="0">
      <pane ySplit="12" topLeftCell="A13" activePane="bottomLeft" state="frozen"/>
      <selection pane="bottomLeft" activeCell="R17" sqref="R17"/>
    </sheetView>
  </sheetViews>
  <sheetFormatPr defaultRowHeight="15" x14ac:dyDescent="0.25"/>
  <cols>
    <col min="1" max="1" width="8.140625" customWidth="1"/>
    <col min="2" max="2" width="13.140625" customWidth="1"/>
    <col min="3" max="3" width="35.28515625" customWidth="1"/>
    <col min="4" max="4" width="10.140625" bestFit="1" customWidth="1"/>
    <col min="5" max="5" width="11" customWidth="1"/>
    <col min="6" max="6" width="14.42578125" customWidth="1"/>
    <col min="7" max="7" width="14.28515625" customWidth="1"/>
    <col min="8" max="8" width="15.140625" customWidth="1"/>
    <col min="12" max="12" width="11.42578125" customWidth="1"/>
    <col min="13" max="13" width="17.28515625" customWidth="1"/>
    <col min="14" max="14" width="14.140625" customWidth="1"/>
    <col min="15" max="15" width="17.42578125" customWidth="1"/>
  </cols>
  <sheetData>
    <row r="1" spans="1:15" ht="40.5" customHeight="1" x14ac:dyDescent="0.25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5" x14ac:dyDescent="0.25">
      <c r="A2" s="1"/>
    </row>
    <row r="3" spans="1:15" x14ac:dyDescent="0.25">
      <c r="A3" s="1" t="s">
        <v>12</v>
      </c>
      <c r="D3" s="21">
        <v>46195</v>
      </c>
    </row>
    <row r="4" spans="1:15" ht="20.25" customHeight="1" x14ac:dyDescent="0.25">
      <c r="A4" s="1" t="s">
        <v>13</v>
      </c>
      <c r="C4" s="30" t="s">
        <v>21</v>
      </c>
      <c r="D4" s="30"/>
      <c r="E4" s="30"/>
      <c r="F4" s="30"/>
      <c r="G4" s="30"/>
      <c r="H4" s="30"/>
      <c r="I4" s="30"/>
      <c r="J4" s="30"/>
      <c r="K4" s="30"/>
      <c r="L4" s="30"/>
    </row>
    <row r="5" spans="1:15" x14ac:dyDescent="0.25">
      <c r="A5" s="1" t="s">
        <v>14</v>
      </c>
      <c r="D5" s="1" t="s">
        <v>15</v>
      </c>
    </row>
    <row r="6" spans="1:15" x14ac:dyDescent="0.25">
      <c r="A6" s="1" t="s">
        <v>16</v>
      </c>
      <c r="D6" s="19" t="s">
        <v>23</v>
      </c>
    </row>
    <row r="7" spans="1:15" ht="16.5" thickBot="1" x14ac:dyDescent="0.3">
      <c r="A7" s="2"/>
    </row>
    <row r="8" spans="1:15" ht="15.75" thickBot="1" x14ac:dyDescent="0.3">
      <c r="A8" s="24" t="s">
        <v>10</v>
      </c>
      <c r="B8" s="24" t="s">
        <v>2</v>
      </c>
      <c r="C8" s="24" t="s">
        <v>3</v>
      </c>
      <c r="D8" s="24" t="s">
        <v>4</v>
      </c>
      <c r="E8" s="24" t="s">
        <v>0</v>
      </c>
      <c r="F8" s="27" t="s">
        <v>5</v>
      </c>
      <c r="G8" s="28"/>
      <c r="H8" s="28"/>
      <c r="I8" s="28"/>
      <c r="J8" s="28"/>
      <c r="K8" s="28"/>
      <c r="L8" s="29"/>
      <c r="M8" s="24" t="s">
        <v>17</v>
      </c>
    </row>
    <row r="9" spans="1:15" ht="64.5" customHeight="1" thickBot="1" x14ac:dyDescent="0.3">
      <c r="A9" s="25"/>
      <c r="B9" s="25"/>
      <c r="C9" s="25"/>
      <c r="D9" s="25"/>
      <c r="E9" s="25"/>
      <c r="F9" s="27" t="s">
        <v>6</v>
      </c>
      <c r="G9" s="28"/>
      <c r="H9" s="29"/>
      <c r="I9" s="24" t="s">
        <v>7</v>
      </c>
      <c r="J9" s="24" t="s">
        <v>11</v>
      </c>
      <c r="K9" s="24" t="s">
        <v>18</v>
      </c>
      <c r="L9" s="24" t="s">
        <v>8</v>
      </c>
      <c r="M9" s="25"/>
    </row>
    <row r="10" spans="1:15" ht="103.5" customHeight="1" x14ac:dyDescent="0.25">
      <c r="A10" s="25"/>
      <c r="B10" s="25"/>
      <c r="C10" s="25"/>
      <c r="D10" s="25"/>
      <c r="E10" s="25"/>
      <c r="F10" s="22" t="s">
        <v>26</v>
      </c>
      <c r="G10" s="22" t="s">
        <v>25</v>
      </c>
      <c r="H10" s="22" t="s">
        <v>27</v>
      </c>
      <c r="I10" s="25"/>
      <c r="J10" s="25"/>
      <c r="K10" s="25"/>
      <c r="L10" s="25"/>
      <c r="M10" s="25"/>
      <c r="O10" s="6"/>
    </row>
    <row r="11" spans="1:15" ht="15.75" thickBot="1" x14ac:dyDescent="0.3">
      <c r="A11" s="26"/>
      <c r="B11" s="26"/>
      <c r="C11" s="26"/>
      <c r="D11" s="26"/>
      <c r="E11" s="26"/>
      <c r="F11" s="3" t="s">
        <v>9</v>
      </c>
      <c r="G11" s="13" t="s">
        <v>9</v>
      </c>
      <c r="H11" s="13" t="s">
        <v>9</v>
      </c>
      <c r="I11" s="26"/>
      <c r="J11" s="26"/>
      <c r="K11" s="26"/>
      <c r="L11" s="26"/>
      <c r="M11" s="26"/>
    </row>
    <row r="12" spans="1:15" ht="15.75" thickBot="1" x14ac:dyDescent="0.3">
      <c r="A12" s="4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13">
        <v>7</v>
      </c>
      <c r="H12" s="1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6"/>
      <c r="O12" s="6"/>
    </row>
    <row r="13" spans="1:15" ht="39" thickBot="1" x14ac:dyDescent="0.3">
      <c r="A13" s="18">
        <v>1</v>
      </c>
      <c r="B13" s="3"/>
      <c r="C13" s="13" t="s">
        <v>24</v>
      </c>
      <c r="D13" s="13" t="s">
        <v>22</v>
      </c>
      <c r="E13" s="13">
        <v>1</v>
      </c>
      <c r="F13" s="17">
        <v>88000</v>
      </c>
      <c r="G13" s="17">
        <v>74770</v>
      </c>
      <c r="H13" s="17">
        <v>76450</v>
      </c>
      <c r="I13" s="17">
        <f t="shared" ref="I13" si="0">(SQRT(((SUM((POWER(F13-J13,2)),(POWER(G13-J13,2)),(POWER(H13-J13,2)),)/(COLUMNS(F13:H13)-1)))))/J13*100</f>
        <v>9.0325061351844163</v>
      </c>
      <c r="J13" s="17">
        <f t="shared" ref="J13" si="1">(F13+G13+H13)/3</f>
        <v>79740</v>
      </c>
      <c r="K13" s="17">
        <v>0</v>
      </c>
      <c r="L13" s="17">
        <f t="shared" ref="L13" si="2">E13*(J13+K13)</f>
        <v>79740</v>
      </c>
      <c r="M13" s="17">
        <f t="shared" ref="M13" si="3">L13</f>
        <v>79740</v>
      </c>
      <c r="N13" s="6"/>
      <c r="O13" s="6"/>
    </row>
    <row r="14" spans="1:15" ht="15.75" thickBot="1" x14ac:dyDescent="0.3">
      <c r="F14" s="10"/>
      <c r="G14" s="10"/>
      <c r="H14" s="10"/>
      <c r="L14" s="11"/>
      <c r="M14" s="12">
        <f>SUM(M13:M13)</f>
        <v>79740</v>
      </c>
      <c r="N14" s="5"/>
      <c r="O14" s="7"/>
    </row>
    <row r="15" spans="1:15" x14ac:dyDescent="0.25">
      <c r="F15" s="10"/>
      <c r="G15" s="10"/>
      <c r="H15" s="10"/>
      <c r="L15" s="11"/>
      <c r="M15" s="14"/>
      <c r="N15" s="5"/>
      <c r="O15" s="7"/>
    </row>
    <row r="16" spans="1:15" ht="15.75" customHeight="1" x14ac:dyDescent="0.25">
      <c r="A16" s="31" t="s">
        <v>19</v>
      </c>
      <c r="B16" s="31"/>
      <c r="C16" s="31"/>
      <c r="D16" s="31"/>
      <c r="E16" s="31"/>
      <c r="F16" s="15">
        <f>M14</f>
        <v>79740</v>
      </c>
      <c r="G16" s="16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F16,0))&gt;6,ROMAN(MID(ROUNDDOWN(F16,0),1,LEN(ROUNDDOWN(F16,0))-6)+0)&amp;" миллионов "&amp;ROMAN(MID(ROUNDDOWN(F16,0),LEN(ROUNDDOWN(F16,0))-5,3)+0)&amp;" тысяч "&amp;ROMAN(MID(ROUNDDOWN(F16,0),LEN(ROUNDDOWN(F16,0))-2,3)+0)&amp;" рублей",IF(LEN(ROUNDDOWN(F16,0))&gt;3,ROMAN(MID(ROUNDDOWN(F16,0),1,LEN(ROUNDDOWN(F16,0))-3)+0)&amp;" тысяч "&amp;ROMAN(MID(ROUNDDOWN(F16,0),LEN(ROUNDDOWN(F16,0))-2,3)+0)&amp;" рублей",ROMAN(ROUNDDOWN(F16,0))&amp;"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"&amp;SUBSTITUTE(SUBSTITUTE(SUBSTITUTE(SUBSTITUTE(SUBSTITUTE(SUBSTITUTE(SUBSTITUTE(SUBSTITUTE(RIGHT(ROUND(F16*100,0),2)&amp;"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Семьдесят девять тысяч семьсот сорок рублей 00 копеек</v>
      </c>
      <c r="L16" s="11"/>
      <c r="M16" s="14"/>
      <c r="N16" s="5"/>
      <c r="O16" s="7"/>
    </row>
    <row r="17" spans="1:15" x14ac:dyDescent="0.25">
      <c r="F17" s="10"/>
      <c r="G17" s="10"/>
      <c r="H17" s="10"/>
      <c r="L17" s="11"/>
      <c r="M17" s="14"/>
      <c r="N17" s="5"/>
      <c r="O17" s="7"/>
    </row>
    <row r="18" spans="1:15" ht="15.75" customHeight="1" x14ac:dyDescent="0.25">
      <c r="A18" s="31" t="s">
        <v>20</v>
      </c>
      <c r="B18" s="31"/>
      <c r="C18" s="31"/>
      <c r="D18" s="31"/>
      <c r="E18" s="31"/>
      <c r="F18" s="20">
        <f>70000</f>
        <v>70000</v>
      </c>
      <c r="G18" s="16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F18,0))&gt;6,ROMAN(MID(ROUNDDOWN(F18,0),1,LEN(ROUNDDOWN(F18,0))-6)+0)&amp;" миллионов "&amp;ROMAN(MID(ROUNDDOWN(F18,0),LEN(ROUNDDOWN(F18,0))-5,3)+0)&amp;" тысяч "&amp;ROMAN(MID(ROUNDDOWN(F18,0),LEN(ROUNDDOWN(F18,0))-2,3)+0)&amp;" рублей",IF(LEN(ROUNDDOWN(F18,0))&gt;3,ROMAN(MID(ROUNDDOWN(F18,0),1,LEN(ROUNDDOWN(F18,0))-3)+0)&amp;" тысяч "&amp;ROMAN(MID(ROUNDDOWN(F18,0),LEN(ROUNDDOWN(F18,0))-2,3)+0)&amp;" рублей",ROMAN(ROUNDDOWN(F18,0))&amp;"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"&amp;SUBSTITUTE(SUBSTITUTE(SUBSTITUTE(SUBSTITUTE(SUBSTITUTE(SUBSTITUTE(SUBSTITUTE(SUBSTITUTE(RIGHT(ROUND(F18*100,0),2)&amp;"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Семьдесят тысяч рублей 00 копеек</v>
      </c>
      <c r="L18" s="11"/>
      <c r="M18" s="14"/>
      <c r="N18" s="5"/>
      <c r="O18" s="7"/>
    </row>
    <row r="19" spans="1:15" ht="15.7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"/>
      <c r="O19" s="7"/>
    </row>
    <row r="20" spans="1:15" ht="33.7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8"/>
      <c r="O20" s="9"/>
    </row>
    <row r="21" spans="1:15" x14ac:dyDescent="0.25">
      <c r="F21" s="10"/>
      <c r="G21" s="10"/>
      <c r="H21" s="10"/>
    </row>
    <row r="22" spans="1:15" x14ac:dyDescent="0.25">
      <c r="I22" s="5"/>
    </row>
  </sheetData>
  <mergeCells count="18">
    <mergeCell ref="A18:E18"/>
    <mergeCell ref="A16:E16"/>
    <mergeCell ref="A20:M20"/>
    <mergeCell ref="A8:A11"/>
    <mergeCell ref="J9:J11"/>
    <mergeCell ref="A19:M19"/>
    <mergeCell ref="A1:M1"/>
    <mergeCell ref="M8:M11"/>
    <mergeCell ref="B8:B11"/>
    <mergeCell ref="C8:C11"/>
    <mergeCell ref="D8:D11"/>
    <mergeCell ref="E8:E11"/>
    <mergeCell ref="F8:L8"/>
    <mergeCell ref="F9:H9"/>
    <mergeCell ref="I9:I11"/>
    <mergeCell ref="L9:L11"/>
    <mergeCell ref="K9:K11"/>
    <mergeCell ref="C4:L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</vt:lpstr>
      <vt:lpstr>ТО!Заголовки_для_печати</vt:lpstr>
      <vt:lpstr>ТО!Область_печати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SaVa</dc:creator>
  <dc:description/>
  <cp:lastModifiedBy>W6299OTD</cp:lastModifiedBy>
  <cp:revision>1</cp:revision>
  <cp:lastPrinted>2025-01-20T10:04:27Z</cp:lastPrinted>
  <dcterms:created xsi:type="dcterms:W3CDTF">2014-01-15T18:15:09Z</dcterms:created>
  <dcterms:modified xsi:type="dcterms:W3CDTF">2026-06-25T04:39:04Z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